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codeName="ThisWorkbook"/>
  <mc:AlternateContent xmlns:mc="http://schemas.openxmlformats.org/markup-compatibility/2006">
    <mc:Choice Requires="x15">
      <x15ac:absPath xmlns:x15ac="http://schemas.microsoft.com/office/spreadsheetml/2010/11/ac" url="H:\Formuláře\2021\"/>
    </mc:Choice>
  </mc:AlternateContent>
  <xr:revisionPtr revIDLastSave="0" documentId="13_ncr:1_{37904987-5914-426D-93DC-B2EDA0FDC1C1}" xr6:coauthVersionLast="36" xr6:coauthVersionMax="36" xr10:uidLastSave="{00000000-0000-0000-0000-000000000000}"/>
  <workbookProtection workbookPassword="C25A" lockStructure="1"/>
  <bookViews>
    <workbookView xWindow="0" yWindow="0" windowWidth="28800" windowHeight="11700" xr2:uid="{00000000-000D-0000-FFFF-FFFF00000000}"/>
  </bookViews>
  <sheets>
    <sheet name="List1" sheetId="1" r:id="rId1"/>
    <sheet name="List2" sheetId="2" state="veryHidden" r:id="rId2"/>
    <sheet name="List5" sheetId="5" state="veryHidden" r:id="rId3"/>
  </sheets>
  <definedNames>
    <definedName name="_xlnm.Print_Area" localSheetId="0">List1!$A$1:$H$63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R38" i="2" l="1"/>
  <c r="AH38" i="2"/>
  <c r="AJ38" i="2"/>
  <c r="R39" i="2"/>
  <c r="AH39" i="2"/>
  <c r="AJ39" i="2"/>
  <c r="R40" i="2"/>
  <c r="AH40" i="2"/>
  <c r="AJ40" i="2"/>
  <c r="R41" i="2"/>
  <c r="AH41" i="2"/>
  <c r="AJ41" i="2"/>
  <c r="R42" i="2"/>
  <c r="AH42" i="2"/>
  <c r="AJ42" i="2"/>
  <c r="R43" i="2"/>
  <c r="AH43" i="2"/>
  <c r="AJ43" i="2"/>
  <c r="R44" i="2"/>
  <c r="AH44" i="2"/>
  <c r="AJ44" i="2"/>
  <c r="R45" i="2"/>
  <c r="AH45" i="2"/>
  <c r="AJ45" i="2"/>
  <c r="R46" i="2"/>
  <c r="AI46" i="2" s="1"/>
  <c r="AH46" i="2"/>
  <c r="AJ46" i="2"/>
  <c r="R47" i="2"/>
  <c r="AH47" i="2"/>
  <c r="AJ47" i="2"/>
  <c r="R48" i="2"/>
  <c r="AH48" i="2"/>
  <c r="AJ48" i="2"/>
  <c r="R49" i="2"/>
  <c r="AH49" i="2"/>
  <c r="AJ49" i="2"/>
  <c r="R50" i="2"/>
  <c r="AH50" i="2"/>
  <c r="AJ50" i="2"/>
  <c r="AL38" i="2" l="1"/>
  <c r="S46" i="2"/>
  <c r="T46" i="2" s="1"/>
  <c r="U46" i="2" s="1"/>
  <c r="Y42" i="2"/>
  <c r="AI42" i="2"/>
  <c r="AI48" i="2"/>
  <c r="AM48" i="2" s="1"/>
  <c r="AO48" i="2" s="1"/>
  <c r="AL45" i="2"/>
  <c r="Y43" i="2"/>
  <c r="AI43" i="2"/>
  <c r="AK40" i="2"/>
  <c r="Y39" i="2"/>
  <c r="AI39" i="2"/>
  <c r="AM39" i="2" s="1"/>
  <c r="AO39" i="2" s="1"/>
  <c r="Y45" i="2"/>
  <c r="AI45" i="2"/>
  <c r="Y41" i="2"/>
  <c r="AI41" i="2"/>
  <c r="Y49" i="2"/>
  <c r="AI49" i="2"/>
  <c r="AM49" i="2" s="1"/>
  <c r="AO49" i="2" s="1"/>
  <c r="AG44" i="2"/>
  <c r="AI44" i="2"/>
  <c r="AM44" i="2" s="1"/>
  <c r="AO44" i="2" s="1"/>
  <c r="AG40" i="2"/>
  <c r="AI40" i="2"/>
  <c r="AM40" i="2" s="1"/>
  <c r="AO40" i="2" s="1"/>
  <c r="Y50" i="2"/>
  <c r="AI50" i="2"/>
  <c r="Y47" i="2"/>
  <c r="AI47" i="2"/>
  <c r="AM47" i="2" s="1"/>
  <c r="AO47" i="2" s="1"/>
  <c r="Y38" i="2"/>
  <c r="AI38" i="2"/>
  <c r="S41" i="2"/>
  <c r="T41" i="2" s="1"/>
  <c r="S38" i="2"/>
  <c r="T38" i="2" s="1"/>
  <c r="AL49" i="2"/>
  <c r="AK48" i="2"/>
  <c r="S49" i="2"/>
  <c r="T49" i="2" s="1"/>
  <c r="S45" i="2"/>
  <c r="T45" i="2" s="1"/>
  <c r="U45" i="2" s="1"/>
  <c r="V45" i="2" s="1"/>
  <c r="W45" i="2" s="1"/>
  <c r="AL42" i="2"/>
  <c r="AL41" i="2"/>
  <c r="AM45" i="2"/>
  <c r="AO45" i="2" s="1"/>
  <c r="AK49" i="2"/>
  <c r="AL44" i="2"/>
  <c r="AM41" i="2"/>
  <c r="AO41" i="2" s="1"/>
  <c r="AK45" i="2"/>
  <c r="AG45" i="2"/>
  <c r="S42" i="2"/>
  <c r="T42" i="2" s="1"/>
  <c r="AL40" i="2"/>
  <c r="AM46" i="2"/>
  <c r="AO46" i="2" s="1"/>
  <c r="Y46" i="2"/>
  <c r="AK44" i="2"/>
  <c r="AM42" i="2"/>
  <c r="AO42" i="2" s="1"/>
  <c r="AM38" i="2"/>
  <c r="AO38" i="2" s="1"/>
  <c r="S48" i="2"/>
  <c r="T48" i="2" s="1"/>
  <c r="U48" i="2" s="1"/>
  <c r="Y48" i="2"/>
  <c r="S44" i="2"/>
  <c r="T44" i="2" s="1"/>
  <c r="Y44" i="2"/>
  <c r="AL48" i="2"/>
  <c r="AL43" i="2"/>
  <c r="S40" i="2"/>
  <c r="T40" i="2" s="1"/>
  <c r="Y40" i="2"/>
  <c r="AG50" i="2"/>
  <c r="AK50" i="2"/>
  <c r="AL50" i="2"/>
  <c r="S47" i="2"/>
  <c r="AK46" i="2"/>
  <c r="S39" i="2"/>
  <c r="AG39" i="2"/>
  <c r="AK39" i="2"/>
  <c r="AL47" i="2"/>
  <c r="AG47" i="2"/>
  <c r="AL46" i="2"/>
  <c r="AM50" i="2"/>
  <c r="AO50" i="2" s="1"/>
  <c r="S50" i="2"/>
  <c r="AK47" i="2"/>
  <c r="V46" i="2"/>
  <c r="S43" i="2"/>
  <c r="AM43" i="2"/>
  <c r="AO43" i="2" s="1"/>
  <c r="AG43" i="2"/>
  <c r="AK43" i="2"/>
  <c r="U41" i="2"/>
  <c r="AL39" i="2"/>
  <c r="AK42" i="2"/>
  <c r="AG42" i="2"/>
  <c r="AK38" i="2"/>
  <c r="AG38" i="2"/>
  <c r="AK41" i="2"/>
  <c r="A62" i="1"/>
  <c r="AQ1" i="2"/>
  <c r="AN45" i="2" l="1"/>
  <c r="I53" i="1" s="1"/>
  <c r="AN44" i="2"/>
  <c r="I52" i="1" s="1"/>
  <c r="AN38" i="2"/>
  <c r="I46" i="1" s="1"/>
  <c r="AN40" i="2"/>
  <c r="I48" i="1" s="1"/>
  <c r="AN42" i="2"/>
  <c r="I50" i="1" s="1"/>
  <c r="AN43" i="2"/>
  <c r="I51" i="1" s="1"/>
  <c r="AN50" i="2"/>
  <c r="AN47" i="2"/>
  <c r="I55" i="1" s="1"/>
  <c r="AN39" i="2"/>
  <c r="I47" i="1" s="1"/>
  <c r="U42" i="2"/>
  <c r="V48" i="2"/>
  <c r="U40" i="2"/>
  <c r="U38" i="2"/>
  <c r="U44" i="2"/>
  <c r="T43" i="2"/>
  <c r="U49" i="2"/>
  <c r="V41" i="2"/>
  <c r="W46" i="2"/>
  <c r="T50" i="2"/>
  <c r="X45" i="2"/>
  <c r="T39" i="2"/>
  <c r="T47" i="2"/>
  <c r="AQ4" i="2"/>
  <c r="K44" i="2"/>
  <c r="K45" i="2"/>
  <c r="K46" i="2"/>
  <c r="K47" i="2"/>
  <c r="K48" i="2"/>
  <c r="K49" i="2"/>
  <c r="U47" i="2" l="1"/>
  <c r="X46" i="2"/>
  <c r="U43" i="2"/>
  <c r="V38" i="2"/>
  <c r="W48" i="2"/>
  <c r="U39" i="2"/>
  <c r="V49" i="2"/>
  <c r="V44" i="2"/>
  <c r="V40" i="2"/>
  <c r="U50" i="2"/>
  <c r="W41" i="2"/>
  <c r="V42" i="2"/>
  <c r="C12" i="1"/>
  <c r="C13" i="1"/>
  <c r="AJ5" i="2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4" i="2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4" i="2"/>
  <c r="K43" i="2"/>
  <c r="K21" i="2"/>
  <c r="K22" i="2"/>
  <c r="K23" i="2"/>
  <c r="K24" i="2"/>
  <c r="K25" i="2"/>
  <c r="K26" i="2"/>
  <c r="K27" i="2"/>
  <c r="K29" i="2"/>
  <c r="K30" i="2"/>
  <c r="K31" i="2"/>
  <c r="K50" i="2"/>
  <c r="K6" i="2"/>
  <c r="K7" i="2"/>
  <c r="K15" i="2"/>
  <c r="K16" i="2"/>
  <c r="K12" i="2"/>
  <c r="K33" i="2"/>
  <c r="K34" i="2"/>
  <c r="K8" i="2"/>
  <c r="K9" i="2"/>
  <c r="K39" i="2"/>
  <c r="K40" i="2"/>
  <c r="K41" i="2"/>
  <c r="K35" i="2"/>
  <c r="K36" i="2"/>
  <c r="K37" i="2"/>
  <c r="K38" i="2"/>
  <c r="K42" i="2"/>
  <c r="K17" i="2"/>
  <c r="K18" i="2"/>
  <c r="K4" i="2"/>
  <c r="K5" i="2"/>
  <c r="K28" i="2"/>
  <c r="K11" i="2"/>
  <c r="K13" i="2"/>
  <c r="K14" i="2"/>
  <c r="K19" i="2"/>
  <c r="K20" i="2"/>
  <c r="K32" i="2"/>
  <c r="K10" i="2"/>
  <c r="W40" i="2" l="1"/>
  <c r="V50" i="2"/>
  <c r="X48" i="2"/>
  <c r="X41" i="2"/>
  <c r="W44" i="2"/>
  <c r="V39" i="2"/>
  <c r="W38" i="2"/>
  <c r="W49" i="2"/>
  <c r="W42" i="2"/>
  <c r="V43" i="2"/>
  <c r="V47" i="2"/>
  <c r="F12" i="1"/>
  <c r="E12" i="1"/>
  <c r="R5" i="2"/>
  <c r="R6" i="2"/>
  <c r="R7" i="2"/>
  <c r="R8" i="2"/>
  <c r="R9" i="2"/>
  <c r="R10" i="2"/>
  <c r="R11" i="2"/>
  <c r="R12" i="2"/>
  <c r="AI12" i="2" s="1"/>
  <c r="R13" i="2"/>
  <c r="AI13" i="2" s="1"/>
  <c r="R14" i="2"/>
  <c r="AI14" i="2" s="1"/>
  <c r="R15" i="2"/>
  <c r="AI15" i="2" s="1"/>
  <c r="R16" i="2"/>
  <c r="AI16" i="2" s="1"/>
  <c r="R17" i="2"/>
  <c r="AI17" i="2" s="1"/>
  <c r="R18" i="2"/>
  <c r="AI18" i="2" s="1"/>
  <c r="R19" i="2"/>
  <c r="R20" i="2"/>
  <c r="AI20" i="2" s="1"/>
  <c r="R21" i="2"/>
  <c r="AI21" i="2" s="1"/>
  <c r="R22" i="2"/>
  <c r="AI22" i="2" s="1"/>
  <c r="R23" i="2"/>
  <c r="R24" i="2"/>
  <c r="AI24" i="2" s="1"/>
  <c r="R25" i="2"/>
  <c r="AI25" i="2" s="1"/>
  <c r="R26" i="2"/>
  <c r="AI26" i="2" s="1"/>
  <c r="R27" i="2"/>
  <c r="AI27" i="2" s="1"/>
  <c r="R28" i="2"/>
  <c r="AI28" i="2" s="1"/>
  <c r="R29" i="2"/>
  <c r="AI29" i="2" s="1"/>
  <c r="R30" i="2"/>
  <c r="AI30" i="2" s="1"/>
  <c r="R31" i="2"/>
  <c r="AI31" i="2" s="1"/>
  <c r="R32" i="2"/>
  <c r="AI32" i="2" s="1"/>
  <c r="R33" i="2"/>
  <c r="AI33" i="2" s="1"/>
  <c r="R34" i="2"/>
  <c r="AI34" i="2" s="1"/>
  <c r="R35" i="2"/>
  <c r="AI35" i="2" s="1"/>
  <c r="R36" i="2"/>
  <c r="AI36" i="2" s="1"/>
  <c r="R37" i="2"/>
  <c r="R4" i="2"/>
  <c r="AI4" i="2" s="1"/>
  <c r="Y23" i="2" l="1"/>
  <c r="AI23" i="2"/>
  <c r="Y11" i="2"/>
  <c r="AI11" i="2"/>
  <c r="AM11" i="2" s="1"/>
  <c r="AO11" i="2" s="1"/>
  <c r="Y7" i="2"/>
  <c r="AI7" i="2"/>
  <c r="Y37" i="2"/>
  <c r="AI37" i="2"/>
  <c r="Y9" i="2"/>
  <c r="AI9" i="2"/>
  <c r="Y19" i="2"/>
  <c r="AI19" i="2"/>
  <c r="Y10" i="2"/>
  <c r="AI10" i="2"/>
  <c r="Y6" i="2"/>
  <c r="AI6" i="2"/>
  <c r="Y8" i="2"/>
  <c r="AI8" i="2"/>
  <c r="Y5" i="2"/>
  <c r="AI5" i="2"/>
  <c r="AG33" i="2"/>
  <c r="Y33" i="2"/>
  <c r="AG29" i="2"/>
  <c r="Y29" i="2"/>
  <c r="AG25" i="2"/>
  <c r="Y25" i="2"/>
  <c r="AG36" i="2"/>
  <c r="Y36" i="2"/>
  <c r="AG32" i="2"/>
  <c r="Y32" i="2"/>
  <c r="AG28" i="2"/>
  <c r="Y28" i="2"/>
  <c r="AG24" i="2"/>
  <c r="Y24" i="2"/>
  <c r="AG35" i="2"/>
  <c r="Y35" i="2"/>
  <c r="AG31" i="2"/>
  <c r="Y31" i="2"/>
  <c r="AG27" i="2"/>
  <c r="Y27" i="2"/>
  <c r="AG34" i="2"/>
  <c r="Y34" i="2"/>
  <c r="AG30" i="2"/>
  <c r="Y30" i="2"/>
  <c r="AG26" i="2"/>
  <c r="Y26" i="2"/>
  <c r="AG20" i="2"/>
  <c r="Y20" i="2"/>
  <c r="AG12" i="2"/>
  <c r="Y12" i="2"/>
  <c r="AG21" i="2"/>
  <c r="Y21" i="2"/>
  <c r="AG17" i="2"/>
  <c r="Y17" i="2"/>
  <c r="AG13" i="2"/>
  <c r="Y13" i="2"/>
  <c r="AG16" i="2"/>
  <c r="Y16" i="2"/>
  <c r="AG15" i="2"/>
  <c r="Y15" i="2"/>
  <c r="Y4" i="2"/>
  <c r="AG22" i="2"/>
  <c r="Y22" i="2"/>
  <c r="AG18" i="2"/>
  <c r="Y18" i="2"/>
  <c r="AG14" i="2"/>
  <c r="Y14" i="2"/>
  <c r="AC40" i="2"/>
  <c r="AC38" i="2"/>
  <c r="AE41" i="2"/>
  <c r="AB43" i="2"/>
  <c r="AB47" i="2"/>
  <c r="AC42" i="2"/>
  <c r="AE48" i="2"/>
  <c r="AC44" i="2"/>
  <c r="AD48" i="2"/>
  <c r="AE46" i="2"/>
  <c r="AB45" i="2"/>
  <c r="Z48" i="2"/>
  <c r="AA48" i="2"/>
  <c r="Z41" i="2"/>
  <c r="AC45" i="2"/>
  <c r="Z38" i="2"/>
  <c r="Z42" i="2"/>
  <c r="AA46" i="2"/>
  <c r="AB46" i="2"/>
  <c r="Z45" i="2"/>
  <c r="Z46" i="2"/>
  <c r="AA45" i="2"/>
  <c r="Z44" i="2"/>
  <c r="Z49" i="2"/>
  <c r="Z40" i="2"/>
  <c r="AA41" i="2"/>
  <c r="AB48" i="2"/>
  <c r="AA38" i="2"/>
  <c r="Z43" i="2"/>
  <c r="AB41" i="2"/>
  <c r="Z50" i="2"/>
  <c r="Z39" i="2"/>
  <c r="AA40" i="2"/>
  <c r="AA44" i="2"/>
  <c r="AC46" i="2"/>
  <c r="AD45" i="2"/>
  <c r="AA42" i="2"/>
  <c r="AA49" i="2"/>
  <c r="Z47" i="2"/>
  <c r="AB38" i="2"/>
  <c r="AA39" i="2"/>
  <c r="AB42" i="2"/>
  <c r="AE45" i="2"/>
  <c r="AD46" i="2"/>
  <c r="AB44" i="2"/>
  <c r="AA50" i="2"/>
  <c r="AA47" i="2"/>
  <c r="AA43" i="2"/>
  <c r="AC41" i="2"/>
  <c r="AC48" i="2"/>
  <c r="AB49" i="2"/>
  <c r="AB40" i="2"/>
  <c r="AC49" i="2"/>
  <c r="AB39" i="2"/>
  <c r="AD41" i="2"/>
  <c r="AB50" i="2"/>
  <c r="W47" i="2"/>
  <c r="AC47" i="2"/>
  <c r="AD44" i="2"/>
  <c r="X44" i="2"/>
  <c r="AE44" i="2" s="1"/>
  <c r="W43" i="2"/>
  <c r="AC43" i="2"/>
  <c r="X42" i="2"/>
  <c r="AE42" i="2" s="1"/>
  <c r="AD42" i="2"/>
  <c r="AC50" i="2"/>
  <c r="W50" i="2"/>
  <c r="AD49" i="2"/>
  <c r="X49" i="2"/>
  <c r="AE49" i="2" s="1"/>
  <c r="W39" i="2"/>
  <c r="AC39" i="2"/>
  <c r="AD40" i="2"/>
  <c r="X40" i="2"/>
  <c r="AE40" i="2" s="1"/>
  <c r="X38" i="2"/>
  <c r="AE38" i="2" s="1"/>
  <c r="AD38" i="2"/>
  <c r="AL26" i="2"/>
  <c r="AL33" i="2"/>
  <c r="AM33" i="2"/>
  <c r="AO33" i="2" s="1"/>
  <c r="AL25" i="2"/>
  <c r="AM25" i="2"/>
  <c r="AO25" i="2" s="1"/>
  <c r="AL13" i="2"/>
  <c r="AL5" i="2"/>
  <c r="AL36" i="2"/>
  <c r="AM36" i="2"/>
  <c r="AO36" i="2" s="1"/>
  <c r="AL32" i="2"/>
  <c r="AL28" i="2"/>
  <c r="AL24" i="2"/>
  <c r="AL20" i="2"/>
  <c r="AL16" i="2"/>
  <c r="AL12" i="2"/>
  <c r="AL4" i="2"/>
  <c r="AL30" i="2"/>
  <c r="AL37" i="2"/>
  <c r="AM37" i="2"/>
  <c r="AO37" i="2" s="1"/>
  <c r="AL29" i="2"/>
  <c r="AL21" i="2"/>
  <c r="AL17" i="2"/>
  <c r="AL9" i="2"/>
  <c r="AL35" i="2"/>
  <c r="AM35" i="2"/>
  <c r="AO35" i="2" s="1"/>
  <c r="AL31" i="2"/>
  <c r="AL27" i="2"/>
  <c r="AL23" i="2"/>
  <c r="AL19" i="2"/>
  <c r="AL15" i="2"/>
  <c r="AL11" i="2"/>
  <c r="AL34" i="2"/>
  <c r="AM34" i="2"/>
  <c r="AO34" i="2" s="1"/>
  <c r="AL22" i="2"/>
  <c r="AL18" i="2"/>
  <c r="AL14" i="2"/>
  <c r="AL10" i="2"/>
  <c r="AL6" i="2"/>
  <c r="AK7" i="2"/>
  <c r="AL7" i="2"/>
  <c r="AK8" i="2"/>
  <c r="AL8" i="2"/>
  <c r="AK37" i="2"/>
  <c r="AK33" i="2"/>
  <c r="AK29" i="2"/>
  <c r="AK25" i="2"/>
  <c r="AK21" i="2"/>
  <c r="AK17" i="2"/>
  <c r="AK13" i="2"/>
  <c r="AK5" i="2"/>
  <c r="AK36" i="2"/>
  <c r="AK32" i="2"/>
  <c r="AK28" i="2"/>
  <c r="AK24" i="2"/>
  <c r="AK20" i="2"/>
  <c r="AK16" i="2"/>
  <c r="AK12" i="2"/>
  <c r="AK35" i="2"/>
  <c r="AK31" i="2"/>
  <c r="AK27" i="2"/>
  <c r="AK23" i="2"/>
  <c r="AK19" i="2"/>
  <c r="AK15" i="2"/>
  <c r="AK11" i="2"/>
  <c r="AK4" i="2"/>
  <c r="AK34" i="2"/>
  <c r="AK30" i="2"/>
  <c r="AK26" i="2"/>
  <c r="AK22" i="2"/>
  <c r="AK18" i="2"/>
  <c r="AK14" i="2"/>
  <c r="AK10" i="2"/>
  <c r="AK6" i="2"/>
  <c r="AK9" i="2"/>
  <c r="S9" i="2"/>
  <c r="S17" i="2"/>
  <c r="S16" i="2"/>
  <c r="S29" i="2"/>
  <c r="S33" i="2"/>
  <c r="S21" i="2"/>
  <c r="S12" i="2"/>
  <c r="S25" i="2"/>
  <c r="S8" i="2"/>
  <c r="S35" i="2"/>
  <c r="S31" i="2"/>
  <c r="S27" i="2"/>
  <c r="S4" i="2"/>
  <c r="S34" i="2"/>
  <c r="S30" i="2"/>
  <c r="S26" i="2"/>
  <c r="S22" i="2"/>
  <c r="S18" i="2"/>
  <c r="S14" i="2"/>
  <c r="S10" i="2"/>
  <c r="S6" i="2"/>
  <c r="S37" i="2"/>
  <c r="S13" i="2"/>
  <c r="S36" i="2"/>
  <c r="S32" i="2"/>
  <c r="S28" i="2"/>
  <c r="S24" i="2"/>
  <c r="S20" i="2"/>
  <c r="S23" i="2"/>
  <c r="S19" i="2"/>
  <c r="S15" i="2"/>
  <c r="S11" i="2"/>
  <c r="S7" i="2"/>
  <c r="S5" i="2"/>
  <c r="AN35" i="2" l="1"/>
  <c r="I43" i="1" s="1"/>
  <c r="AN34" i="2"/>
  <c r="I42" i="1" s="1"/>
  <c r="AN36" i="2"/>
  <c r="I44" i="1" s="1"/>
  <c r="AN33" i="2"/>
  <c r="I41" i="1" s="1"/>
  <c r="AF42" i="2"/>
  <c r="AF38" i="2"/>
  <c r="AF46" i="2"/>
  <c r="AG46" i="2" s="1"/>
  <c r="AN46" i="2" s="1"/>
  <c r="I54" i="1" s="1"/>
  <c r="AF49" i="2"/>
  <c r="AG49" i="2" s="1"/>
  <c r="AN49" i="2" s="1"/>
  <c r="I57" i="1" s="1"/>
  <c r="AF48" i="2"/>
  <c r="AG48" i="2" s="1"/>
  <c r="AN48" i="2" s="1"/>
  <c r="I56" i="1" s="1"/>
  <c r="AF45" i="2"/>
  <c r="AF41" i="2"/>
  <c r="AG41" i="2" s="1"/>
  <c r="AN41" i="2" s="1"/>
  <c r="I49" i="1" s="1"/>
  <c r="AF44" i="2"/>
  <c r="X47" i="2"/>
  <c r="AE47" i="2" s="1"/>
  <c r="AD47" i="2"/>
  <c r="AF40" i="2"/>
  <c r="X43" i="2"/>
  <c r="AE43" i="2" s="1"/>
  <c r="AD43" i="2"/>
  <c r="X39" i="2"/>
  <c r="AE39" i="2" s="1"/>
  <c r="AD39" i="2"/>
  <c r="X50" i="2"/>
  <c r="AE50" i="2" s="1"/>
  <c r="AD50" i="2"/>
  <c r="AM26" i="2"/>
  <c r="AO26" i="2" s="1"/>
  <c r="AM24" i="2"/>
  <c r="AO24" i="2" s="1"/>
  <c r="AM7" i="2"/>
  <c r="AO7" i="2" s="1"/>
  <c r="AM13" i="2"/>
  <c r="AO13" i="2" s="1"/>
  <c r="AM14" i="2"/>
  <c r="AO14" i="2" s="1"/>
  <c r="AM32" i="2"/>
  <c r="AO32" i="2" s="1"/>
  <c r="AM15" i="2"/>
  <c r="AO15" i="2" s="1"/>
  <c r="AM4" i="2"/>
  <c r="AO4" i="2" s="1"/>
  <c r="AM19" i="2"/>
  <c r="AO19" i="2" s="1"/>
  <c r="AM16" i="2"/>
  <c r="AO16" i="2" s="1"/>
  <c r="AM29" i="2"/>
  <c r="AO29" i="2" s="1"/>
  <c r="AM31" i="2"/>
  <c r="AO31" i="2" s="1"/>
  <c r="AM12" i="2"/>
  <c r="AO12" i="2" s="1"/>
  <c r="AM28" i="2"/>
  <c r="AO28" i="2" s="1"/>
  <c r="AM17" i="2"/>
  <c r="AO17" i="2" s="1"/>
  <c r="AM10" i="2"/>
  <c r="AO10" i="2" s="1"/>
  <c r="AM30" i="2"/>
  <c r="AO30" i="2" s="1"/>
  <c r="AM27" i="2"/>
  <c r="AO27" i="2" s="1"/>
  <c r="AM21" i="2"/>
  <c r="AO21" i="2" s="1"/>
  <c r="AM8" i="2"/>
  <c r="AO8" i="2" s="1"/>
  <c r="AM20" i="2"/>
  <c r="AO20" i="2" s="1"/>
  <c r="AM18" i="2"/>
  <c r="AO18" i="2" s="1"/>
  <c r="AM5" i="2"/>
  <c r="AO5" i="2" s="1"/>
  <c r="Z15" i="2"/>
  <c r="Z20" i="2"/>
  <c r="Z28" i="2"/>
  <c r="Z36" i="2"/>
  <c r="T34" i="2"/>
  <c r="AA34" i="2" s="1"/>
  <c r="Z21" i="2"/>
  <c r="Z5" i="2"/>
  <c r="Z24" i="2"/>
  <c r="Z32" i="2"/>
  <c r="T13" i="2"/>
  <c r="AA13" i="2" s="1"/>
  <c r="T6" i="2"/>
  <c r="AA6" i="2" s="1"/>
  <c r="T18" i="2"/>
  <c r="AA18" i="2" s="1"/>
  <c r="T26" i="2"/>
  <c r="T31" i="2"/>
  <c r="T33" i="2"/>
  <c r="T29" i="2"/>
  <c r="AM23" i="2"/>
  <c r="AO23" i="2" s="1"/>
  <c r="Z7" i="2"/>
  <c r="Z23" i="2"/>
  <c r="Z11" i="2"/>
  <c r="Z19" i="2"/>
  <c r="T4" i="2"/>
  <c r="T12" i="2"/>
  <c r="Z16" i="2"/>
  <c r="AM6" i="2"/>
  <c r="AO6" i="2" s="1"/>
  <c r="Z9" i="2"/>
  <c r="T37" i="2"/>
  <c r="T10" i="2"/>
  <c r="T27" i="2"/>
  <c r="AA27" i="2" s="1"/>
  <c r="Z35" i="2"/>
  <c r="AM9" i="2"/>
  <c r="AO9" i="2" s="1"/>
  <c r="AM22" i="2"/>
  <c r="AO22" i="2" s="1"/>
  <c r="AO1" i="2"/>
  <c r="T9" i="2"/>
  <c r="AA9" i="2" s="1"/>
  <c r="Z13" i="2"/>
  <c r="Z18" i="2"/>
  <c r="AN25" i="2"/>
  <c r="I33" i="1" s="1"/>
  <c r="Z37" i="2"/>
  <c r="Z12" i="2"/>
  <c r="Z27" i="2"/>
  <c r="Z4" i="2"/>
  <c r="Z6" i="2"/>
  <c r="Z31" i="2"/>
  <c r="Z29" i="2"/>
  <c r="Z33" i="2"/>
  <c r="Z26" i="2"/>
  <c r="T14" i="2"/>
  <c r="AA14" i="2" s="1"/>
  <c r="Z14" i="2"/>
  <c r="T25" i="2"/>
  <c r="AA25" i="2" s="1"/>
  <c r="Z25" i="2"/>
  <c r="T17" i="2"/>
  <c r="AA17" i="2" s="1"/>
  <c r="Z17" i="2"/>
  <c r="Z34" i="2"/>
  <c r="T22" i="2"/>
  <c r="AA22" i="2" s="1"/>
  <c r="Z22" i="2"/>
  <c r="T30" i="2"/>
  <c r="AA30" i="2" s="1"/>
  <c r="Z30" i="2"/>
  <c r="Z10" i="2"/>
  <c r="T8" i="2"/>
  <c r="AA8" i="2" s="1"/>
  <c r="Z8" i="2"/>
  <c r="T16" i="2"/>
  <c r="AA16" i="2" s="1"/>
  <c r="T21" i="2"/>
  <c r="AA21" i="2" s="1"/>
  <c r="T35" i="2"/>
  <c r="AA35" i="2" s="1"/>
  <c r="T7" i="2"/>
  <c r="AA7" i="2" s="1"/>
  <c r="T15" i="2"/>
  <c r="AA15" i="2" s="1"/>
  <c r="T23" i="2"/>
  <c r="AA23" i="2" s="1"/>
  <c r="T24" i="2"/>
  <c r="AA24" i="2" s="1"/>
  <c r="T32" i="2"/>
  <c r="AA32" i="2" s="1"/>
  <c r="T11" i="2"/>
  <c r="AA11" i="2" s="1"/>
  <c r="T19" i="2"/>
  <c r="AA19" i="2" s="1"/>
  <c r="T20" i="2"/>
  <c r="AA20" i="2" s="1"/>
  <c r="T28" i="2"/>
  <c r="AA28" i="2" s="1"/>
  <c r="T36" i="2"/>
  <c r="AA36" i="2" s="1"/>
  <c r="T5" i="2"/>
  <c r="AA5" i="2" s="1"/>
  <c r="AN2" i="2" l="1" a="1"/>
  <c r="AN2" i="2" s="1"/>
  <c r="AN12" i="2"/>
  <c r="I20" i="1" s="1"/>
  <c r="AM1" i="2"/>
  <c r="AN32" i="2"/>
  <c r="I40" i="1" s="1"/>
  <c r="AF47" i="2"/>
  <c r="AF39" i="2"/>
  <c r="AF50" i="2"/>
  <c r="AF43" i="2"/>
  <c r="U6" i="2"/>
  <c r="AB6" i="2" s="1"/>
  <c r="U37" i="2"/>
  <c r="AB37" i="2" s="1"/>
  <c r="AA37" i="2"/>
  <c r="U12" i="2"/>
  <c r="AB12" i="2" s="1"/>
  <c r="AA12" i="2"/>
  <c r="U4" i="2"/>
  <c r="AB4" i="2" s="1"/>
  <c r="AA4" i="2"/>
  <c r="U31" i="2"/>
  <c r="AB31" i="2" s="1"/>
  <c r="AA31" i="2"/>
  <c r="U29" i="2"/>
  <c r="AB29" i="2" s="1"/>
  <c r="AA29" i="2"/>
  <c r="U26" i="2"/>
  <c r="AB26" i="2" s="1"/>
  <c r="AA26" i="2"/>
  <c r="U10" i="2"/>
  <c r="AB10" i="2" s="1"/>
  <c r="AA10" i="2"/>
  <c r="U33" i="2"/>
  <c r="AB33" i="2" s="1"/>
  <c r="AA33" i="2"/>
  <c r="C5" i="5"/>
  <c r="C7" i="5"/>
  <c r="C11" i="5"/>
  <c r="C15" i="5"/>
  <c r="C19" i="5"/>
  <c r="C10" i="5"/>
  <c r="C16" i="5"/>
  <c r="C21" i="5"/>
  <c r="C25" i="5"/>
  <c r="C29" i="5"/>
  <c r="C33" i="5"/>
  <c r="C37" i="5"/>
  <c r="C41" i="5"/>
  <c r="C45" i="5"/>
  <c r="C49" i="5"/>
  <c r="C8" i="5"/>
  <c r="C13" i="5"/>
  <c r="C18" i="5"/>
  <c r="C23" i="5"/>
  <c r="C27" i="5"/>
  <c r="C31" i="5"/>
  <c r="C35" i="5"/>
  <c r="C39" i="5"/>
  <c r="C43" i="5"/>
  <c r="C47" i="5"/>
  <c r="C51" i="5"/>
  <c r="C14" i="5"/>
  <c r="C24" i="5"/>
  <c r="C32" i="5"/>
  <c r="C40" i="5"/>
  <c r="C48" i="5"/>
  <c r="C6" i="5"/>
  <c r="C17" i="5"/>
  <c r="C26" i="5"/>
  <c r="C34" i="5"/>
  <c r="C42" i="5"/>
  <c r="C50" i="5"/>
  <c r="C9" i="5"/>
  <c r="C20" i="5"/>
  <c r="C28" i="5"/>
  <c r="C36" i="5"/>
  <c r="C44" i="5"/>
  <c r="C12" i="5"/>
  <c r="C22" i="5"/>
  <c r="C30" i="5"/>
  <c r="C38" i="5"/>
  <c r="C46" i="5"/>
  <c r="AN20" i="2"/>
  <c r="I28" i="1" s="1"/>
  <c r="AN26" i="2"/>
  <c r="I34" i="1" s="1"/>
  <c r="AN18" i="2"/>
  <c r="I26" i="1" s="1"/>
  <c r="AN13" i="2"/>
  <c r="I21" i="1" s="1"/>
  <c r="U13" i="2"/>
  <c r="AB13" i="2" s="1"/>
  <c r="AN24" i="2"/>
  <c r="I32" i="1" s="1"/>
  <c r="AN16" i="2"/>
  <c r="I24" i="1" s="1"/>
  <c r="AN27" i="2"/>
  <c r="I35" i="1" s="1"/>
  <c r="AN14" i="2"/>
  <c r="I22" i="1" s="1"/>
  <c r="AN31" i="2"/>
  <c r="I39" i="1" s="1"/>
  <c r="AN30" i="2"/>
  <c r="I38" i="1" s="1"/>
  <c r="AN28" i="2"/>
  <c r="I36" i="1" s="1"/>
  <c r="U27" i="2"/>
  <c r="AB27" i="2" s="1"/>
  <c r="AN15" i="2"/>
  <c r="I23" i="1" s="1"/>
  <c r="AN17" i="2"/>
  <c r="I25" i="1" s="1"/>
  <c r="AN29" i="2"/>
  <c r="I37" i="1" s="1"/>
  <c r="U34" i="2"/>
  <c r="AB34" i="2" s="1"/>
  <c r="U18" i="2"/>
  <c r="AB18" i="2" s="1"/>
  <c r="AN21" i="2"/>
  <c r="I29" i="1" s="1"/>
  <c r="AN22" i="2"/>
  <c r="I30" i="1" s="1"/>
  <c r="U9" i="2"/>
  <c r="U17" i="2"/>
  <c r="AB17" i="2" s="1"/>
  <c r="U22" i="2"/>
  <c r="AB22" i="2" s="1"/>
  <c r="U25" i="2"/>
  <c r="AB25" i="2" s="1"/>
  <c r="U14" i="2"/>
  <c r="AB14" i="2" s="1"/>
  <c r="U21" i="2"/>
  <c r="AB21" i="2" s="1"/>
  <c r="U16" i="2"/>
  <c r="AB16" i="2" s="1"/>
  <c r="U30" i="2"/>
  <c r="AB30" i="2" s="1"/>
  <c r="U8" i="2"/>
  <c r="AB8" i="2" s="1"/>
  <c r="U35" i="2"/>
  <c r="AB35" i="2" s="1"/>
  <c r="U36" i="2"/>
  <c r="AB36" i="2" s="1"/>
  <c r="U20" i="2"/>
  <c r="AB20" i="2" s="1"/>
  <c r="U11" i="2"/>
  <c r="AB11" i="2" s="1"/>
  <c r="U24" i="2"/>
  <c r="AB24" i="2" s="1"/>
  <c r="U15" i="2"/>
  <c r="AB15" i="2" s="1"/>
  <c r="U28" i="2"/>
  <c r="AB28" i="2" s="1"/>
  <c r="U19" i="2"/>
  <c r="AB19" i="2" s="1"/>
  <c r="U32" i="2"/>
  <c r="AB32" i="2" s="1"/>
  <c r="U23" i="2"/>
  <c r="AB23" i="2" s="1"/>
  <c r="U7" i="2"/>
  <c r="AB7" i="2" s="1"/>
  <c r="U5" i="2"/>
  <c r="AB5" i="2" s="1"/>
  <c r="AN1" i="2" l="1"/>
  <c r="V33" i="2"/>
  <c r="AC33" i="2" s="1"/>
  <c r="V4" i="2"/>
  <c r="AC4" i="2" s="1"/>
  <c r="V6" i="2"/>
  <c r="AC6" i="2" s="1"/>
  <c r="V29" i="2"/>
  <c r="AC29" i="2" s="1"/>
  <c r="V26" i="2"/>
  <c r="AC26" i="2" s="1"/>
  <c r="V31" i="2"/>
  <c r="AC31" i="2" s="1"/>
  <c r="V37" i="2"/>
  <c r="AC37" i="2" s="1"/>
  <c r="V10" i="2"/>
  <c r="AC10" i="2" s="1"/>
  <c r="V12" i="2"/>
  <c r="AC12" i="2" s="1"/>
  <c r="V9" i="2"/>
  <c r="AC9" i="2" s="1"/>
  <c r="AB9" i="2"/>
  <c r="V27" i="2"/>
  <c r="AC27" i="2" s="1"/>
  <c r="D9" i="5"/>
  <c r="D14" i="5"/>
  <c r="D18" i="5"/>
  <c r="D22" i="5"/>
  <c r="D26" i="5"/>
  <c r="D30" i="5"/>
  <c r="D34" i="5"/>
  <c r="D38" i="5"/>
  <c r="D42" i="5"/>
  <c r="D46" i="5"/>
  <c r="D50" i="5"/>
  <c r="D10" i="5"/>
  <c r="D8" i="5"/>
  <c r="D15" i="5"/>
  <c r="D20" i="5"/>
  <c r="D25" i="5"/>
  <c r="D31" i="5"/>
  <c r="D36" i="5"/>
  <c r="D41" i="5"/>
  <c r="D47" i="5"/>
  <c r="D5" i="5"/>
  <c r="D6" i="5"/>
  <c r="D12" i="5"/>
  <c r="D17" i="5"/>
  <c r="D23" i="5"/>
  <c r="D28" i="5"/>
  <c r="D33" i="5"/>
  <c r="D39" i="5"/>
  <c r="D44" i="5"/>
  <c r="D49" i="5"/>
  <c r="D7" i="5"/>
  <c r="D19" i="5"/>
  <c r="D29" i="5"/>
  <c r="D40" i="5"/>
  <c r="D51" i="5"/>
  <c r="D11" i="5"/>
  <c r="D21" i="5"/>
  <c r="D32" i="5"/>
  <c r="D43" i="5"/>
  <c r="D13" i="5"/>
  <c r="D24" i="5"/>
  <c r="D35" i="5"/>
  <c r="D45" i="5"/>
  <c r="D16" i="5"/>
  <c r="D27" i="5"/>
  <c r="D37" i="5"/>
  <c r="D48" i="5"/>
  <c r="V13" i="2"/>
  <c r="AC13" i="2" s="1"/>
  <c r="V18" i="2"/>
  <c r="AC18" i="2" s="1"/>
  <c r="V34" i="2"/>
  <c r="AC34" i="2" s="1"/>
  <c r="V17" i="2"/>
  <c r="V14" i="2"/>
  <c r="AC14" i="2" s="1"/>
  <c r="V22" i="2"/>
  <c r="AC22" i="2" s="1"/>
  <c r="V21" i="2"/>
  <c r="AC21" i="2" s="1"/>
  <c r="V16" i="2"/>
  <c r="AC16" i="2" s="1"/>
  <c r="V30" i="2"/>
  <c r="AC30" i="2" s="1"/>
  <c r="V25" i="2"/>
  <c r="AC25" i="2" s="1"/>
  <c r="V8" i="2"/>
  <c r="AC8" i="2" s="1"/>
  <c r="V35" i="2"/>
  <c r="AC35" i="2" s="1"/>
  <c r="V7" i="2"/>
  <c r="AC7" i="2" s="1"/>
  <c r="V32" i="2"/>
  <c r="AC32" i="2" s="1"/>
  <c r="V11" i="2"/>
  <c r="AC11" i="2" s="1"/>
  <c r="V20" i="2"/>
  <c r="AC20" i="2" s="1"/>
  <c r="V23" i="2"/>
  <c r="AC23" i="2" s="1"/>
  <c r="V19" i="2"/>
  <c r="AC19" i="2" s="1"/>
  <c r="V28" i="2"/>
  <c r="AC28" i="2" s="1"/>
  <c r="V15" i="2"/>
  <c r="AC15" i="2" s="1"/>
  <c r="V24" i="2"/>
  <c r="AC24" i="2" s="1"/>
  <c r="V36" i="2"/>
  <c r="AC36" i="2" s="1"/>
  <c r="V5" i="2"/>
  <c r="AC5" i="2" s="1"/>
  <c r="W33" i="2" l="1"/>
  <c r="AD33" i="2" s="1"/>
  <c r="W6" i="2"/>
  <c r="AD6" i="2" s="1"/>
  <c r="W29" i="2"/>
  <c r="AD29" i="2" s="1"/>
  <c r="W10" i="2"/>
  <c r="AD10" i="2" s="1"/>
  <c r="W12" i="2"/>
  <c r="AD12" i="2" s="1"/>
  <c r="W26" i="2"/>
  <c r="AD26" i="2" s="1"/>
  <c r="W4" i="2"/>
  <c r="AD4" i="2" s="1"/>
  <c r="W27" i="2"/>
  <c r="AD27" i="2" s="1"/>
  <c r="W31" i="2"/>
  <c r="AD31" i="2" s="1"/>
  <c r="W9" i="2"/>
  <c r="AD9" i="2" s="1"/>
  <c r="W37" i="2"/>
  <c r="AD37" i="2" s="1"/>
  <c r="W17" i="2"/>
  <c r="AD17" i="2" s="1"/>
  <c r="AC17" i="2"/>
  <c r="E7" i="5"/>
  <c r="E37" i="5"/>
  <c r="E17" i="5"/>
  <c r="E13" i="5"/>
  <c r="E28" i="5"/>
  <c r="E40" i="5"/>
  <c r="E8" i="5"/>
  <c r="E42" i="5"/>
  <c r="E26" i="5"/>
  <c r="E10" i="5"/>
  <c r="E35" i="5"/>
  <c r="E19" i="5"/>
  <c r="E41" i="5"/>
  <c r="E21" i="5"/>
  <c r="E45" i="5"/>
  <c r="E49" i="5"/>
  <c r="E20" i="5"/>
  <c r="E32" i="5"/>
  <c r="E5" i="5"/>
  <c r="E38" i="5"/>
  <c r="E22" i="5"/>
  <c r="E6" i="5"/>
  <c r="E31" i="5"/>
  <c r="E15" i="5"/>
  <c r="E25" i="5"/>
  <c r="E48" i="5"/>
  <c r="E29" i="5"/>
  <c r="E44" i="5"/>
  <c r="E12" i="5"/>
  <c r="E24" i="5"/>
  <c r="E50" i="5"/>
  <c r="E34" i="5"/>
  <c r="E18" i="5"/>
  <c r="E43" i="5"/>
  <c r="E27" i="5"/>
  <c r="E11" i="5"/>
  <c r="E51" i="5"/>
  <c r="E33" i="5"/>
  <c r="E9" i="5"/>
  <c r="E36" i="5"/>
  <c r="E47" i="5"/>
  <c r="E16" i="5"/>
  <c r="E46" i="5"/>
  <c r="E30" i="5"/>
  <c r="E14" i="5"/>
  <c r="E39" i="5"/>
  <c r="E23" i="5"/>
  <c r="W34" i="2"/>
  <c r="AD34" i="2" s="1"/>
  <c r="W13" i="2"/>
  <c r="AD13" i="2" s="1"/>
  <c r="W18" i="2"/>
  <c r="AD18" i="2" s="1"/>
  <c r="W21" i="2"/>
  <c r="AD21" i="2" s="1"/>
  <c r="W16" i="2"/>
  <c r="AD16" i="2" s="1"/>
  <c r="W8" i="2"/>
  <c r="AD8" i="2" s="1"/>
  <c r="W25" i="2"/>
  <c r="AD25" i="2" s="1"/>
  <c r="W30" i="2"/>
  <c r="AD30" i="2" s="1"/>
  <c r="W14" i="2"/>
  <c r="AD14" i="2" s="1"/>
  <c r="W22" i="2"/>
  <c r="AD22" i="2" s="1"/>
  <c r="W35" i="2"/>
  <c r="AD35" i="2" s="1"/>
  <c r="W23" i="2"/>
  <c r="AD23" i="2" s="1"/>
  <c r="W28" i="2"/>
  <c r="AD28" i="2" s="1"/>
  <c r="W20" i="2"/>
  <c r="AD20" i="2" s="1"/>
  <c r="W11" i="2"/>
  <c r="AD11" i="2" s="1"/>
  <c r="W7" i="2"/>
  <c r="AD7" i="2" s="1"/>
  <c r="W24" i="2"/>
  <c r="AD24" i="2" s="1"/>
  <c r="W32" i="2"/>
  <c r="AD32" i="2" s="1"/>
  <c r="W36" i="2"/>
  <c r="AD36" i="2" s="1"/>
  <c r="W15" i="2"/>
  <c r="AD15" i="2" s="1"/>
  <c r="W19" i="2"/>
  <c r="AD19" i="2" s="1"/>
  <c r="W5" i="2"/>
  <c r="AD5" i="2" s="1"/>
  <c r="X6" i="2" l="1"/>
  <c r="AE6" i="2" s="1"/>
  <c r="AF6" i="2" s="1"/>
  <c r="AG6" i="2" s="1"/>
  <c r="X29" i="2"/>
  <c r="AE29" i="2" s="1"/>
  <c r="AF29" i="2" s="1"/>
  <c r="X10" i="2"/>
  <c r="AE10" i="2" s="1"/>
  <c r="AF10" i="2" s="1"/>
  <c r="AG10" i="2" s="1"/>
  <c r="X33" i="2"/>
  <c r="AE33" i="2" s="1"/>
  <c r="AF33" i="2" s="1"/>
  <c r="X4" i="2"/>
  <c r="AE4" i="2" s="1"/>
  <c r="AF4" i="2" s="1"/>
  <c r="AG4" i="2" s="1"/>
  <c r="X26" i="2"/>
  <c r="AE26" i="2" s="1"/>
  <c r="AF26" i="2" s="1"/>
  <c r="X31" i="2"/>
  <c r="AE31" i="2" s="1"/>
  <c r="AF31" i="2" s="1"/>
  <c r="X12" i="2"/>
  <c r="AE12" i="2" s="1"/>
  <c r="AF12" i="2" s="1"/>
  <c r="X27" i="2"/>
  <c r="AE27" i="2" s="1"/>
  <c r="AF27" i="2" s="1"/>
  <c r="X37" i="2"/>
  <c r="AE37" i="2" s="1"/>
  <c r="AF37" i="2" s="1"/>
  <c r="AG37" i="2" s="1"/>
  <c r="X17" i="2"/>
  <c r="AE17" i="2" s="1"/>
  <c r="AF17" i="2" s="1"/>
  <c r="X9" i="2"/>
  <c r="AE9" i="2" s="1"/>
  <c r="AF9" i="2" s="1"/>
  <c r="AG9" i="2" s="1"/>
  <c r="X18" i="2"/>
  <c r="AE18" i="2" s="1"/>
  <c r="AF18" i="2" s="1"/>
  <c r="X34" i="2"/>
  <c r="AE34" i="2" s="1"/>
  <c r="AF34" i="2" s="1"/>
  <c r="F17" i="5"/>
  <c r="F29" i="5"/>
  <c r="F51" i="5"/>
  <c r="F34" i="5"/>
  <c r="F30" i="5"/>
  <c r="F32" i="5"/>
  <c r="F45" i="5"/>
  <c r="F13" i="5"/>
  <c r="F39" i="5"/>
  <c r="F43" i="5"/>
  <c r="F11" i="5"/>
  <c r="F26" i="5"/>
  <c r="F7" i="5"/>
  <c r="F22" i="5"/>
  <c r="F44" i="5"/>
  <c r="F28" i="5"/>
  <c r="F12" i="5"/>
  <c r="F41" i="5"/>
  <c r="F25" i="5"/>
  <c r="F9" i="5"/>
  <c r="F47" i="5"/>
  <c r="F19" i="5"/>
  <c r="F15" i="5"/>
  <c r="F48" i="5"/>
  <c r="F16" i="5"/>
  <c r="F31" i="5"/>
  <c r="F35" i="5"/>
  <c r="F50" i="5"/>
  <c r="F18" i="5"/>
  <c r="F46" i="5"/>
  <c r="F14" i="5"/>
  <c r="F40" i="5"/>
  <c r="F24" i="5"/>
  <c r="F8" i="5"/>
  <c r="F37" i="5"/>
  <c r="F21" i="5"/>
  <c r="F5" i="5"/>
  <c r="F23" i="5"/>
  <c r="F27" i="5"/>
  <c r="F42" i="5"/>
  <c r="F10" i="5"/>
  <c r="F38" i="5"/>
  <c r="F6" i="5"/>
  <c r="F36" i="5"/>
  <c r="F20" i="5"/>
  <c r="F49" i="5"/>
  <c r="F33" i="5"/>
  <c r="X13" i="2"/>
  <c r="AE13" i="2" s="1"/>
  <c r="AF13" i="2" s="1"/>
  <c r="X21" i="2"/>
  <c r="AE21" i="2" s="1"/>
  <c r="AF21" i="2" s="1"/>
  <c r="X16" i="2"/>
  <c r="AE16" i="2" s="1"/>
  <c r="AF16" i="2" s="1"/>
  <c r="X8" i="2"/>
  <c r="AE8" i="2" s="1"/>
  <c r="AF8" i="2" s="1"/>
  <c r="AG8" i="2" s="1"/>
  <c r="X14" i="2"/>
  <c r="AE14" i="2" s="1"/>
  <c r="AF14" i="2" s="1"/>
  <c r="X30" i="2"/>
  <c r="AE30" i="2" s="1"/>
  <c r="AF30" i="2" s="1"/>
  <c r="X22" i="2"/>
  <c r="AE22" i="2" s="1"/>
  <c r="AF22" i="2" s="1"/>
  <c r="X25" i="2"/>
  <c r="AE25" i="2" s="1"/>
  <c r="AF25" i="2" s="1"/>
  <c r="X35" i="2"/>
  <c r="AE35" i="2" s="1"/>
  <c r="AF35" i="2" s="1"/>
  <c r="X7" i="2"/>
  <c r="AE7" i="2" s="1"/>
  <c r="AF7" i="2" s="1"/>
  <c r="AG7" i="2" s="1"/>
  <c r="X23" i="2"/>
  <c r="AE23" i="2" s="1"/>
  <c r="AF23" i="2" s="1"/>
  <c r="AG23" i="2" s="1"/>
  <c r="AN23" i="2" s="1"/>
  <c r="I31" i="1" s="1"/>
  <c r="X19" i="2"/>
  <c r="AE19" i="2" s="1"/>
  <c r="AF19" i="2" s="1"/>
  <c r="AG19" i="2" s="1"/>
  <c r="AN19" i="2" s="1"/>
  <c r="I27" i="1" s="1"/>
  <c r="X20" i="2"/>
  <c r="AE20" i="2" s="1"/>
  <c r="AF20" i="2" s="1"/>
  <c r="X15" i="2"/>
  <c r="AE15" i="2" s="1"/>
  <c r="AF15" i="2" s="1"/>
  <c r="X36" i="2"/>
  <c r="AE36" i="2" s="1"/>
  <c r="AF36" i="2" s="1"/>
  <c r="X24" i="2"/>
  <c r="AE24" i="2" s="1"/>
  <c r="AF24" i="2" s="1"/>
  <c r="X28" i="2"/>
  <c r="AE28" i="2" s="1"/>
  <c r="AF28" i="2" s="1"/>
  <c r="X32" i="2"/>
  <c r="AE32" i="2" s="1"/>
  <c r="AF32" i="2" s="1"/>
  <c r="X11" i="2"/>
  <c r="AE11" i="2" s="1"/>
  <c r="AF11" i="2" s="1"/>
  <c r="AG11" i="2" s="1"/>
  <c r="X5" i="2"/>
  <c r="AE5" i="2" s="1"/>
  <c r="AF5" i="2" s="1"/>
  <c r="AG5" i="2" s="1"/>
  <c r="AN37" i="2" l="1"/>
  <c r="I45" i="1" s="1"/>
  <c r="G38" i="5"/>
  <c r="G11" i="5"/>
  <c r="G7" i="5"/>
  <c r="G33" i="5"/>
  <c r="G48" i="5"/>
  <c r="G16" i="5"/>
  <c r="G29" i="5"/>
  <c r="G44" i="5"/>
  <c r="G12" i="5"/>
  <c r="G22" i="5"/>
  <c r="G6" i="5"/>
  <c r="G39" i="5"/>
  <c r="G23" i="5"/>
  <c r="G25" i="5"/>
  <c r="G40" i="5"/>
  <c r="G8" i="5"/>
  <c r="G21" i="5"/>
  <c r="G36" i="5"/>
  <c r="G50" i="5"/>
  <c r="G34" i="5"/>
  <c r="G18" i="5"/>
  <c r="G51" i="5"/>
  <c r="G35" i="5"/>
  <c r="G19" i="5"/>
  <c r="G49" i="5"/>
  <c r="G17" i="5"/>
  <c r="G32" i="5"/>
  <c r="G45" i="5"/>
  <c r="G13" i="5"/>
  <c r="G28" i="5"/>
  <c r="G46" i="5"/>
  <c r="G30" i="5"/>
  <c r="G14" i="5"/>
  <c r="G47" i="5"/>
  <c r="G31" i="5"/>
  <c r="G15" i="5"/>
  <c r="G41" i="5"/>
  <c r="G9" i="5"/>
  <c r="G24" i="5"/>
  <c r="G37" i="5"/>
  <c r="G5" i="5"/>
  <c r="G20" i="5"/>
  <c r="G42" i="5"/>
  <c r="G26" i="5"/>
  <c r="G10" i="5"/>
  <c r="G43" i="5"/>
  <c r="G27" i="5"/>
  <c r="AN10" i="2"/>
  <c r="I18" i="1" s="1"/>
  <c r="AN11" i="2"/>
  <c r="I19" i="1" s="1"/>
  <c r="H9" i="5" l="1"/>
  <c r="I9" i="5" s="1"/>
  <c r="H21" i="5"/>
  <c r="I21" i="5" s="1"/>
  <c r="H17" i="5"/>
  <c r="I17" i="5" s="1"/>
  <c r="H39" i="5"/>
  <c r="I39" i="5" s="1"/>
  <c r="H7" i="5"/>
  <c r="I7" i="5" s="1"/>
  <c r="H22" i="5"/>
  <c r="I22" i="5" s="1"/>
  <c r="H43" i="5"/>
  <c r="I43" i="5" s="1"/>
  <c r="H11" i="5"/>
  <c r="I11" i="5" s="1"/>
  <c r="H34" i="5"/>
  <c r="I34" i="5" s="1"/>
  <c r="H48" i="5"/>
  <c r="I48" i="5" s="1"/>
  <c r="H32" i="5"/>
  <c r="I32" i="5" s="1"/>
  <c r="H16" i="5"/>
  <c r="I16" i="5" s="1"/>
  <c r="H45" i="5"/>
  <c r="I45" i="5" s="1"/>
  <c r="H29" i="5"/>
  <c r="I29" i="5" s="1"/>
  <c r="H13" i="5"/>
  <c r="I13" i="5" s="1"/>
  <c r="H23" i="5"/>
  <c r="I23" i="5" s="1"/>
  <c r="H38" i="5"/>
  <c r="I38" i="5" s="1"/>
  <c r="H6" i="5"/>
  <c r="I6" i="5" s="1"/>
  <c r="H27" i="5"/>
  <c r="I27" i="5" s="1"/>
  <c r="H50" i="5"/>
  <c r="I50" i="5" s="1"/>
  <c r="H18" i="5"/>
  <c r="I18" i="5" s="1"/>
  <c r="H40" i="5"/>
  <c r="I40" i="5" s="1"/>
  <c r="H24" i="5"/>
  <c r="I24" i="5" s="1"/>
  <c r="H8" i="5"/>
  <c r="I8" i="5" s="1"/>
  <c r="H37" i="5"/>
  <c r="I37" i="5" s="1"/>
  <c r="H47" i="5"/>
  <c r="I47" i="5" s="1"/>
  <c r="H15" i="5"/>
  <c r="I15" i="5" s="1"/>
  <c r="H30" i="5"/>
  <c r="I30" i="5" s="1"/>
  <c r="H51" i="5"/>
  <c r="I51" i="5" s="1"/>
  <c r="H19" i="5"/>
  <c r="I19" i="5" s="1"/>
  <c r="H42" i="5"/>
  <c r="I42" i="5" s="1"/>
  <c r="H10" i="5"/>
  <c r="I10" i="5" s="1"/>
  <c r="H36" i="5"/>
  <c r="I36" i="5" s="1"/>
  <c r="H20" i="5"/>
  <c r="I20" i="5" s="1"/>
  <c r="H49" i="5"/>
  <c r="I49" i="5" s="1"/>
  <c r="H33" i="5"/>
  <c r="I33" i="5" s="1"/>
  <c r="H31" i="5"/>
  <c r="I31" i="5" s="1"/>
  <c r="H46" i="5"/>
  <c r="I46" i="5" s="1"/>
  <c r="H14" i="5"/>
  <c r="I14" i="5" s="1"/>
  <c r="H35" i="5"/>
  <c r="I35" i="5" s="1"/>
  <c r="H5" i="5"/>
  <c r="I5" i="5" s="1"/>
  <c r="H26" i="5"/>
  <c r="I26" i="5" s="1"/>
  <c r="H44" i="5"/>
  <c r="I44" i="5" s="1"/>
  <c r="H28" i="5"/>
  <c r="I28" i="5" s="1"/>
  <c r="H12" i="5"/>
  <c r="I12" i="5" s="1"/>
  <c r="H41" i="5"/>
  <c r="I41" i="5" s="1"/>
  <c r="H25" i="5"/>
  <c r="I25" i="5" s="1"/>
  <c r="AN4" i="2"/>
  <c r="J41" i="5" l="1"/>
  <c r="K41" i="5"/>
  <c r="J26" i="5"/>
  <c r="K26" i="5"/>
  <c r="J20" i="5"/>
  <c r="K20" i="5"/>
  <c r="J47" i="5"/>
  <c r="K47" i="5"/>
  <c r="L47" i="5"/>
  <c r="J24" i="5"/>
  <c r="K24" i="5"/>
  <c r="J27" i="5"/>
  <c r="K27" i="5"/>
  <c r="J32" i="5"/>
  <c r="K32" i="5"/>
  <c r="L32" i="5"/>
  <c r="J43" i="5"/>
  <c r="K43" i="5"/>
  <c r="L43" i="5"/>
  <c r="J12" i="5"/>
  <c r="K12" i="5"/>
  <c r="J31" i="5"/>
  <c r="K31" i="5"/>
  <c r="L31" i="5"/>
  <c r="J36" i="5"/>
  <c r="L36" i="5"/>
  <c r="K36" i="5"/>
  <c r="J51" i="5"/>
  <c r="K51" i="5"/>
  <c r="L51" i="5"/>
  <c r="J8" i="5"/>
  <c r="K8" i="5"/>
  <c r="J40" i="5"/>
  <c r="K40" i="5"/>
  <c r="J6" i="5"/>
  <c r="K6" i="5"/>
  <c r="J29" i="5"/>
  <c r="L29" i="5"/>
  <c r="K29" i="5"/>
  <c r="J48" i="5"/>
  <c r="K48" i="5"/>
  <c r="J22" i="5"/>
  <c r="K22" i="5"/>
  <c r="J21" i="5"/>
  <c r="K21" i="5"/>
  <c r="J28" i="5"/>
  <c r="K28" i="5"/>
  <c r="L28" i="5"/>
  <c r="J35" i="5"/>
  <c r="K35" i="5"/>
  <c r="J33" i="5"/>
  <c r="L33" i="5"/>
  <c r="K33" i="5"/>
  <c r="J10" i="5"/>
  <c r="K10" i="5"/>
  <c r="J30" i="5"/>
  <c r="K30" i="5"/>
  <c r="L30" i="5"/>
  <c r="J37" i="5"/>
  <c r="L37" i="5" s="1"/>
  <c r="K37" i="5"/>
  <c r="J18" i="5"/>
  <c r="K18" i="5"/>
  <c r="L18" i="5"/>
  <c r="J38" i="5"/>
  <c r="K38" i="5"/>
  <c r="L38" i="5"/>
  <c r="J45" i="5"/>
  <c r="L45" i="5"/>
  <c r="K45" i="5"/>
  <c r="J34" i="5"/>
  <c r="K34" i="5"/>
  <c r="L34" i="5"/>
  <c r="J7" i="5"/>
  <c r="K7" i="5"/>
  <c r="J9" i="5"/>
  <c r="K9" i="5"/>
  <c r="L9" i="5" s="1"/>
  <c r="J46" i="5"/>
  <c r="K46" i="5"/>
  <c r="L46" i="5"/>
  <c r="J19" i="5"/>
  <c r="K19" i="5"/>
  <c r="J13" i="5"/>
  <c r="L13" i="5"/>
  <c r="K13" i="5"/>
  <c r="J17" i="5"/>
  <c r="L17" i="5"/>
  <c r="K17" i="5"/>
  <c r="J5" i="5"/>
  <c r="K5" i="5"/>
  <c r="J25" i="5"/>
  <c r="K25" i="5"/>
  <c r="L25" i="5" s="1"/>
  <c r="J44" i="5"/>
  <c r="K44" i="5"/>
  <c r="J14" i="5"/>
  <c r="K14" i="5"/>
  <c r="J49" i="5"/>
  <c r="L49" i="5"/>
  <c r="K49" i="5"/>
  <c r="J42" i="5"/>
  <c r="K42" i="5"/>
  <c r="J15" i="5"/>
  <c r="K15" i="5"/>
  <c r="J50" i="5"/>
  <c r="K50" i="5"/>
  <c r="J23" i="5"/>
  <c r="K23" i="5"/>
  <c r="J16" i="5"/>
  <c r="K16" i="5"/>
  <c r="L16" i="5"/>
  <c r="J11" i="5"/>
  <c r="K11" i="5"/>
  <c r="L11" i="5"/>
  <c r="J39" i="5"/>
  <c r="K39" i="5"/>
  <c r="L39" i="5"/>
  <c r="AN6" i="2"/>
  <c r="I14" i="1" s="1"/>
  <c r="AN5" i="2"/>
  <c r="I13" i="1" s="1"/>
  <c r="AN7" i="2"/>
  <c r="I15" i="1" s="1"/>
  <c r="AN9" i="2"/>
  <c r="I17" i="1" s="1"/>
  <c r="I12" i="1"/>
  <c r="L15" i="5" l="1"/>
  <c r="L22" i="5"/>
  <c r="L12" i="5"/>
  <c r="L27" i="5"/>
  <c r="L24" i="5"/>
  <c r="L20" i="5"/>
  <c r="L42" i="5"/>
  <c r="L19" i="5"/>
  <c r="L21" i="5"/>
  <c r="L6" i="5"/>
  <c r="L44" i="5"/>
  <c r="L8" i="5"/>
  <c r="L50" i="5"/>
  <c r="L41" i="5"/>
  <c r="L5" i="5"/>
  <c r="L26" i="5"/>
  <c r="L7" i="5"/>
  <c r="L40" i="5"/>
  <c r="L48" i="5"/>
  <c r="L35" i="5"/>
  <c r="L23" i="5"/>
  <c r="L10" i="5"/>
  <c r="L14" i="5"/>
  <c r="AN8" i="2"/>
  <c r="I16" i="1" s="1"/>
  <c r="B1" i="5" l="1"/>
  <c r="B2" i="5" l="1"/>
  <c r="A59" i="1" s="1"/>
</calcChain>
</file>

<file path=xl/sharedStrings.xml><?xml version="1.0" encoding="utf-8"?>
<sst xmlns="http://schemas.openxmlformats.org/spreadsheetml/2006/main" count="374" uniqueCount="158">
  <si>
    <t>Popisky řádků</t>
  </si>
  <si>
    <t>prnazev</t>
  </si>
  <si>
    <t>prebody1</t>
  </si>
  <si>
    <t>prtyp1</t>
  </si>
  <si>
    <t>rekvizita1</t>
  </si>
  <si>
    <t>rekvizita2</t>
  </si>
  <si>
    <t>rekvizita3</t>
  </si>
  <si>
    <t>rekvizita4</t>
  </si>
  <si>
    <t>rekvizita5</t>
  </si>
  <si>
    <t>rekvizita6</t>
  </si>
  <si>
    <t>HP0071</t>
  </si>
  <si>
    <t>Dějiny práva a státu evropských zemí a USA</t>
  </si>
  <si>
    <t>Zk</t>
  </si>
  <si>
    <t>HP0131</t>
  </si>
  <si>
    <t>Finanční právo I</t>
  </si>
  <si>
    <t>Z</t>
  </si>
  <si>
    <t>HP0132</t>
  </si>
  <si>
    <t>Finanční právo II</t>
  </si>
  <si>
    <t>HP0261</t>
  </si>
  <si>
    <t>Mezinárodní právo soukromé a právo mezinárodního obchodu I</t>
  </si>
  <si>
    <t>HP0292</t>
  </si>
  <si>
    <t>HP0852</t>
  </si>
  <si>
    <t>HP0262</t>
  </si>
  <si>
    <t>Mezinárodní právo soukromé a právo mezinárodního obchodu II</t>
  </si>
  <si>
    <t>HP0277</t>
  </si>
  <si>
    <t>HP1323</t>
  </si>
  <si>
    <t>HP0271</t>
  </si>
  <si>
    <t>Občanské právo hmotné I</t>
  </si>
  <si>
    <t>HP0892</t>
  </si>
  <si>
    <t>HP0272</t>
  </si>
  <si>
    <t>Občanské právo hmotné II</t>
  </si>
  <si>
    <t>HP0402</t>
  </si>
  <si>
    <t>HP0682</t>
  </si>
  <si>
    <t>HP0273</t>
  </si>
  <si>
    <t>Občanské právo hmotné III</t>
  </si>
  <si>
    <t>Občanské právo hmotné IV</t>
  </si>
  <si>
    <t>HP0281</t>
  </si>
  <si>
    <t>Občanské právo procesní I</t>
  </si>
  <si>
    <t>HP1172</t>
  </si>
  <si>
    <t>HP0282</t>
  </si>
  <si>
    <t>Občanské právo procesní II</t>
  </si>
  <si>
    <t>HP0285</t>
  </si>
  <si>
    <t>Občanské právo procesní III</t>
  </si>
  <si>
    <t>HP0291</t>
  </si>
  <si>
    <t>Obchodní právo I</t>
  </si>
  <si>
    <t>Obchodní právo II</t>
  </si>
  <si>
    <t>HP0296</t>
  </si>
  <si>
    <t>Obchodní právo III</t>
  </si>
  <si>
    <t>HP0391</t>
  </si>
  <si>
    <t>Právo životního prostředí I</t>
  </si>
  <si>
    <t>HP0702</t>
  </si>
  <si>
    <t>HP0392</t>
  </si>
  <si>
    <t>Právo životního prostředí II</t>
  </si>
  <si>
    <t>HP0703</t>
  </si>
  <si>
    <t>HP0401</t>
  </si>
  <si>
    <t>Římské právo a základy novodobého práva soukromého I</t>
  </si>
  <si>
    <t>Římské právo a základy novodobého práva soukromého II</t>
  </si>
  <si>
    <t>HP0591</t>
  </si>
  <si>
    <t>Teorie národního hospodářství I</t>
  </si>
  <si>
    <t>HP0592</t>
  </si>
  <si>
    <t>Teorie národního hospodářství II</t>
  </si>
  <si>
    <t>Z+Zk</t>
  </si>
  <si>
    <t>HP0631</t>
  </si>
  <si>
    <t>Politologie</t>
  </si>
  <si>
    <t>HP0641</t>
  </si>
  <si>
    <t>Pracovní právo I</t>
  </si>
  <si>
    <t>HP1322</t>
  </si>
  <si>
    <t>HP0642</t>
  </si>
  <si>
    <t>Pracovní právo II</t>
  </si>
  <si>
    <t>HP0681</t>
  </si>
  <si>
    <t>Teorie práva I</t>
  </si>
  <si>
    <t>Teorie práva II</t>
  </si>
  <si>
    <t>HP0701</t>
  </si>
  <si>
    <t>Správní právo I</t>
  </si>
  <si>
    <t>Správní právo II</t>
  </si>
  <si>
    <t>Správní právo III</t>
  </si>
  <si>
    <t>HP0761</t>
  </si>
  <si>
    <t>Trestní právo I</t>
  </si>
  <si>
    <t>HP0762</t>
  </si>
  <si>
    <t>Trestní právo II</t>
  </si>
  <si>
    <t>HP0763</t>
  </si>
  <si>
    <t>Trestní právo III</t>
  </si>
  <si>
    <t>HP0765</t>
  </si>
  <si>
    <t>Trestní právo IV.</t>
  </si>
  <si>
    <t>KLP</t>
  </si>
  <si>
    <t>HP0805</t>
  </si>
  <si>
    <t>Správní právo IV.</t>
  </si>
  <si>
    <t>HP0851</t>
  </si>
  <si>
    <t>Mezinárodní právo veřejné I</t>
  </si>
  <si>
    <t>HP1171</t>
  </si>
  <si>
    <t>Mezinárodní právo veřejné II</t>
  </si>
  <si>
    <t>HP0891</t>
  </si>
  <si>
    <t>České a československé právní dějiny I</t>
  </si>
  <si>
    <t>České a československé právní dějiny II</t>
  </si>
  <si>
    <t>HP1000</t>
  </si>
  <si>
    <t>Občanské právo hmotné a procesní - KLP</t>
  </si>
  <si>
    <t>HP1151</t>
  </si>
  <si>
    <t>Právo sociálního zabezpečení I</t>
  </si>
  <si>
    <t>HP1152</t>
  </si>
  <si>
    <t>Právo sociálního zabezpečení II</t>
  </si>
  <si>
    <t>HP1161</t>
  </si>
  <si>
    <t>Státověda</t>
  </si>
  <si>
    <t>Ústavní právo I</t>
  </si>
  <si>
    <t>KZ</t>
  </si>
  <si>
    <t>Ústavní právo II</t>
  </si>
  <si>
    <t>Evropské právo I</t>
  </si>
  <si>
    <t>Evropské právo II</t>
  </si>
  <si>
    <t>HP3000</t>
  </si>
  <si>
    <t>Obchodní právo - KLP</t>
  </si>
  <si>
    <t>předmět</t>
  </si>
  <si>
    <t xml:space="preserve">seznam </t>
  </si>
  <si>
    <t>opak</t>
  </si>
  <si>
    <t>datum splnění</t>
  </si>
  <si>
    <t>výsledek</t>
  </si>
  <si>
    <t>KONTROLA</t>
  </si>
  <si>
    <t>započteno</t>
  </si>
  <si>
    <t>prospěl</t>
  </si>
  <si>
    <t>výborně</t>
  </si>
  <si>
    <t>velmi dobře</t>
  </si>
  <si>
    <t>dobře</t>
  </si>
  <si>
    <t>maticevysledku</t>
  </si>
  <si>
    <t>kód</t>
  </si>
  <si>
    <t>poradi</t>
  </si>
  <si>
    <t>Datum</t>
  </si>
  <si>
    <t>Datum splnění</t>
  </si>
  <si>
    <t>Datum max</t>
  </si>
  <si>
    <t>KONTROLA CELKEM</t>
  </si>
  <si>
    <t>Kontrala DATA1</t>
  </si>
  <si>
    <t>KONTROLA DATA2</t>
  </si>
  <si>
    <t>KONTROLA REKVIZIT</t>
  </si>
  <si>
    <t>Kontrola výsledku</t>
  </si>
  <si>
    <t>Výsledek</t>
  </si>
  <si>
    <t>kr.</t>
  </si>
  <si>
    <t>exam.</t>
  </si>
  <si>
    <t>Číslo osoby:</t>
  </si>
  <si>
    <t>Příjmení a jméno:</t>
  </si>
  <si>
    <t>Datum narození:</t>
  </si>
  <si>
    <t>Ročník:</t>
  </si>
  <si>
    <t>ID studia:</t>
  </si>
  <si>
    <t>Žádám tímto o uznání předmětů z předchozího studia na PF UK jako povinných předmětů:</t>
  </si>
  <si>
    <t>ročník</t>
  </si>
  <si>
    <t>Q4</t>
  </si>
  <si>
    <t>Q5:Q7</t>
  </si>
  <si>
    <t>podpis</t>
  </si>
  <si>
    <t>datum</t>
  </si>
  <si>
    <t>ŽÁDOST O UZNÁNÍ PŘEDMĚTŮ</t>
  </si>
  <si>
    <t>Trvalá adresa:</t>
  </si>
  <si>
    <t>Doruč. adresa:</t>
  </si>
  <si>
    <t>Pro odevzdání žádosti, musí sloupec kontrola zůstat prázdný. 
V případě, že Vám zůstane v sloupci kontrola informace o nezadané korekvizitě, lze žádost odevzdat pouze v případě, že jste korekvizitu již absolvovali.</t>
  </si>
  <si>
    <t>p.č.</t>
  </si>
  <si>
    <t>Telefon, email:</t>
  </si>
  <si>
    <t>Mezinár. právo soukromé a právo mezinár. obchodu I</t>
  </si>
  <si>
    <t>Mezinár. právo soukromé a právo mezinár. obchodu II</t>
  </si>
  <si>
    <t>Římské právo a základy novodob. práva soukromého I</t>
  </si>
  <si>
    <t>Římské právo a základy novodob. práva soukromého II</t>
  </si>
  <si>
    <t>Q6:Q8</t>
  </si>
  <si>
    <t>rozdílová zkoušk pro souhlas</t>
  </si>
  <si>
    <t>Prosím vyplňte žádost na PC, vytiskněte a podepsanou žádost doručte do podatelny PF UK. 
Současně žádost zašlete emailem ve formátu XLSX své studijní referentce.
* V případě nesouhlasu s rozdílovou zkouškou předmět neuvádějte v hromadné žádosti a podejte samostatnou žádost.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</si>
</sst>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24"/>
      <color theme="1"/>
      <name val="Cambria"/>
      <family val="1"/>
      <charset val="238"/>
    </font>
    <font>
      <sz val="11"/>
      <color rgb="FFFF0000"/>
      <name val="Cambria"/>
      <family val="1"/>
      <charset val="238"/>
    </font>
    <font>
      <sz val="9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FF6EA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1" fillId="0" borderId="0" xfId="0" applyFont="1"/>
    <xf numFmtId="14" fontId="0" fillId="0" borderId="0" xfId="0" applyNumberFormat="1"/>
    <xf numFmtId="14" fontId="0" fillId="2" borderId="0" xfId="0" applyNumberFormat="1" applyFill="1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right"/>
      <protection locked="0"/>
    </xf>
    <xf numFmtId="0" fontId="4" fillId="0" borderId="0" xfId="0" applyFont="1"/>
    <xf numFmtId="0" fontId="1" fillId="0" borderId="0" xfId="0" applyFont="1" applyAlignment="1">
      <alignment vertical="top" wrapText="1"/>
    </xf>
    <xf numFmtId="14" fontId="2" fillId="3" borderId="2" xfId="0" applyNumberFormat="1" applyFont="1" applyFill="1" applyBorder="1" applyAlignment="1" applyProtection="1">
      <alignment horizontal="right" shrinkToFit="1"/>
      <protection locked="0"/>
    </xf>
    <xf numFmtId="0" fontId="2" fillId="3" borderId="2" xfId="0" applyNumberFormat="1" applyFont="1" applyFill="1" applyBorder="1" applyAlignment="1" applyProtection="1">
      <alignment horizontal="left" shrinkToFit="1"/>
      <protection locked="0"/>
    </xf>
    <xf numFmtId="0" fontId="6" fillId="0" borderId="3" xfId="0" applyFont="1" applyBorder="1" applyAlignment="1">
      <alignment horizontal="center"/>
    </xf>
    <xf numFmtId="0" fontId="6" fillId="3" borderId="3" xfId="0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center"/>
      <protection hidden="1"/>
    </xf>
    <xf numFmtId="14" fontId="6" fillId="3" borderId="3" xfId="0" applyNumberFormat="1" applyFont="1" applyFill="1" applyBorder="1" applyAlignment="1" applyProtection="1">
      <alignment horizontal="right" vertical="center" indent="1" shrinkToFit="1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Protection="1">
      <protection hidden="1"/>
    </xf>
    <xf numFmtId="0" fontId="6" fillId="3" borderId="3" xfId="0" applyFont="1" applyFill="1" applyBorder="1" applyAlignment="1" applyProtection="1">
      <alignment horizontal="right" vertical="center" indent="1" shrinkToFit="1"/>
      <protection locked="0"/>
    </xf>
    <xf numFmtId="14" fontId="1" fillId="0" borderId="0" xfId="0" applyNumberFormat="1" applyFont="1"/>
    <xf numFmtId="0" fontId="0" fillId="4" borderId="0" xfId="0" applyFill="1"/>
    <xf numFmtId="0" fontId="6" fillId="0" borderId="3" xfId="0" applyFont="1" applyBorder="1" applyAlignment="1" applyProtection="1">
      <alignment horizontal="left"/>
      <protection hidden="1"/>
    </xf>
    <xf numFmtId="0" fontId="6" fillId="0" borderId="3" xfId="0" applyFont="1" applyBorder="1" applyAlignment="1" applyProtection="1">
      <protection hidden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 indent="2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left" indent="2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K67"/>
  <sheetViews>
    <sheetView showGridLines="0" tabSelected="1" zoomScaleNormal="100" zoomScalePageLayoutView="115" workbookViewId="0">
      <selection activeCell="B12" sqref="B12"/>
    </sheetView>
  </sheetViews>
  <sheetFormatPr defaultRowHeight="15" x14ac:dyDescent="0.25"/>
  <cols>
    <col min="1" max="1" width="6.85546875" customWidth="1"/>
    <col min="2" max="2" width="9.42578125" customWidth="1"/>
    <col min="3" max="3" width="42.85546875" customWidth="1"/>
    <col min="4" max="4" width="11.140625" customWidth="1"/>
    <col min="5" max="5" width="6.42578125" customWidth="1"/>
    <col min="6" max="6" width="11" customWidth="1"/>
    <col min="7" max="7" width="13.42578125" customWidth="1"/>
    <col min="8" max="8" width="14.42578125" customWidth="1"/>
    <col min="9" max="9" width="62" customWidth="1"/>
    <col min="11" max="11" width="10.140625" bestFit="1" customWidth="1"/>
  </cols>
  <sheetData>
    <row r="1" spans="1:11" ht="15" customHeight="1" x14ac:dyDescent="0.25">
      <c r="A1" s="28" t="s">
        <v>134</v>
      </c>
      <c r="B1" s="28"/>
      <c r="C1" s="9"/>
      <c r="D1" s="28" t="s">
        <v>138</v>
      </c>
      <c r="E1" s="28"/>
      <c r="F1" s="11"/>
      <c r="H1" s="6"/>
      <c r="I1" s="27" t="s">
        <v>148</v>
      </c>
      <c r="J1" s="13"/>
    </row>
    <row r="2" spans="1:11" ht="15" customHeight="1" x14ac:dyDescent="0.25">
      <c r="A2" s="28" t="s">
        <v>135</v>
      </c>
      <c r="B2" s="28"/>
      <c r="C2" s="9"/>
      <c r="D2" s="28" t="s">
        <v>136</v>
      </c>
      <c r="E2" s="28"/>
      <c r="F2" s="14"/>
      <c r="H2" s="6"/>
      <c r="I2" s="27"/>
      <c r="J2" s="13"/>
    </row>
    <row r="3" spans="1:11" x14ac:dyDescent="0.25">
      <c r="A3" s="28" t="s">
        <v>146</v>
      </c>
      <c r="B3" s="28"/>
      <c r="C3" s="30"/>
      <c r="D3" s="30"/>
      <c r="E3" s="30"/>
      <c r="F3" s="30"/>
      <c r="H3" s="8"/>
      <c r="I3" s="27"/>
      <c r="J3" s="13"/>
      <c r="K3" s="3"/>
    </row>
    <row r="4" spans="1:11" x14ac:dyDescent="0.25">
      <c r="A4" s="5"/>
      <c r="B4" s="5" t="s">
        <v>147</v>
      </c>
      <c r="C4" s="31"/>
      <c r="D4" s="31"/>
      <c r="E4" s="31"/>
      <c r="F4" s="31"/>
      <c r="H4" s="8"/>
      <c r="I4" s="27"/>
      <c r="J4" s="13"/>
      <c r="K4" s="3"/>
    </row>
    <row r="5" spans="1:11" x14ac:dyDescent="0.25">
      <c r="A5" s="28" t="s">
        <v>150</v>
      </c>
      <c r="B5" s="28"/>
      <c r="C5" s="15"/>
      <c r="D5" s="29" t="s">
        <v>137</v>
      </c>
      <c r="E5" s="29"/>
      <c r="F5" s="10"/>
      <c r="H5" s="6"/>
      <c r="I5" s="27"/>
      <c r="J5" s="13"/>
      <c r="K5" s="3"/>
    </row>
    <row r="6" spans="1:11" ht="9" customHeight="1" x14ac:dyDescent="0.25">
      <c r="A6" s="6"/>
      <c r="B6" s="6"/>
      <c r="C6" s="6"/>
      <c r="D6" s="6"/>
      <c r="E6" s="6"/>
      <c r="F6" s="6"/>
      <c r="G6" s="6"/>
      <c r="H6" s="6"/>
      <c r="I6" s="27"/>
      <c r="J6" s="13"/>
      <c r="K6" s="3"/>
    </row>
    <row r="7" spans="1:11" ht="30" x14ac:dyDescent="0.4">
      <c r="A7" s="35" t="s">
        <v>145</v>
      </c>
      <c r="B7" s="35"/>
      <c r="C7" s="35"/>
      <c r="D7" s="35"/>
      <c r="E7" s="35"/>
      <c r="F7" s="35"/>
      <c r="G7" s="35"/>
      <c r="H7" s="35"/>
      <c r="I7" s="27"/>
      <c r="J7" s="13"/>
    </row>
    <row r="8" spans="1:11" ht="9" customHeight="1" x14ac:dyDescent="0.25">
      <c r="A8" s="36" t="s">
        <v>139</v>
      </c>
      <c r="B8" s="36"/>
      <c r="C8" s="36"/>
      <c r="D8" s="36"/>
      <c r="E8" s="36"/>
      <c r="F8" s="36"/>
      <c r="G8" s="36"/>
      <c r="H8" s="36"/>
    </row>
    <row r="9" spans="1:11" ht="15" customHeight="1" x14ac:dyDescent="0.25">
      <c r="A9" s="36"/>
      <c r="B9" s="36"/>
      <c r="C9" s="36"/>
      <c r="D9" s="36"/>
      <c r="E9" s="36"/>
      <c r="F9" s="36"/>
      <c r="G9" s="36"/>
      <c r="H9" s="36"/>
    </row>
    <row r="10" spans="1:11" ht="8.25" customHeight="1" x14ac:dyDescent="0.25"/>
    <row r="11" spans="1:11" x14ac:dyDescent="0.25">
      <c r="A11" s="7" t="s">
        <v>149</v>
      </c>
      <c r="B11" s="7" t="s">
        <v>121</v>
      </c>
      <c r="C11" s="39" t="s">
        <v>109</v>
      </c>
      <c r="D11" s="39"/>
      <c r="E11" s="7" t="s">
        <v>132</v>
      </c>
      <c r="F11" s="7" t="s">
        <v>133</v>
      </c>
      <c r="G11" s="7" t="s">
        <v>112</v>
      </c>
      <c r="H11" s="7" t="s">
        <v>113</v>
      </c>
      <c r="I11" s="12" t="s">
        <v>114</v>
      </c>
    </row>
    <row r="12" spans="1:11" ht="12.95" customHeight="1" x14ac:dyDescent="0.25">
      <c r="A12" s="16">
        <v>1</v>
      </c>
      <c r="B12" s="17"/>
      <c r="C12" s="26" t="str">
        <f>IF(B12&lt;&gt;"",T(VLOOKUP(B12,List2!$A$3:$B$50,2,FALSE)),"")</f>
        <v/>
      </c>
      <c r="D12" s="26"/>
      <c r="E12" s="18" t="str">
        <f>IF(B12&lt;&gt;"",(VLOOKUP(B12,List2!$A$3:$D$50,3,FALSE)),"")</f>
        <v/>
      </c>
      <c r="F12" s="18" t="str">
        <f>IF(B12&lt;&gt;"",(VLOOKUP(B12,List2!$A$3:$D$50,4,FALSE)),"")</f>
        <v/>
      </c>
      <c r="G12" s="19"/>
      <c r="H12" s="20"/>
      <c r="I12" s="21" t="str">
        <f>List2!AN4</f>
        <v/>
      </c>
    </row>
    <row r="13" spans="1:11" ht="12.95" customHeight="1" x14ac:dyDescent="0.25">
      <c r="A13" s="16">
        <v>2</v>
      </c>
      <c r="B13" s="17"/>
      <c r="C13" s="26" t="str">
        <f>IF(B13&lt;&gt;"",T(VLOOKUP(B13,List2!$A$3:$B$50,2,FALSE)),"")</f>
        <v/>
      </c>
      <c r="D13" s="26"/>
      <c r="E13" s="18" t="str">
        <f>IF(B13&lt;&gt;"",(VLOOKUP(B13,List2!$A$3:$D$50,3,FALSE)),"")</f>
        <v/>
      </c>
      <c r="F13" s="18" t="str">
        <f>IF(B13&lt;&gt;"",(VLOOKUP(B13,List2!$A$3:$D$50,4,FALSE)),"")</f>
        <v/>
      </c>
      <c r="G13" s="19"/>
      <c r="H13" s="20"/>
      <c r="I13" s="21" t="str">
        <f>List2!AN5</f>
        <v/>
      </c>
    </row>
    <row r="14" spans="1:11" ht="12.95" customHeight="1" x14ac:dyDescent="0.25">
      <c r="A14" s="16">
        <v>3</v>
      </c>
      <c r="B14" s="17"/>
      <c r="C14" s="26" t="str">
        <f>IF(B14&lt;&gt;"",T(VLOOKUP(B14,List2!$A$3:$B$50,2,FALSE)),"")</f>
        <v/>
      </c>
      <c r="D14" s="26"/>
      <c r="E14" s="18" t="str">
        <f>IF(B14&lt;&gt;"",(VLOOKUP(B14,List2!$A$3:$D$50,3,FALSE)),"")</f>
        <v/>
      </c>
      <c r="F14" s="18" t="str">
        <f>IF(B14&lt;&gt;"",(VLOOKUP(B14,List2!$A$3:$D$50,4,FALSE)),"")</f>
        <v/>
      </c>
      <c r="G14" s="19"/>
      <c r="H14" s="20"/>
      <c r="I14" s="21" t="str">
        <f>List2!AN6</f>
        <v/>
      </c>
    </row>
    <row r="15" spans="1:11" ht="12.95" customHeight="1" x14ac:dyDescent="0.25">
      <c r="A15" s="16">
        <v>4</v>
      </c>
      <c r="B15" s="17"/>
      <c r="C15" s="26" t="str">
        <f>IF(B15&lt;&gt;"",T(VLOOKUP(B15,List2!$A$3:$B$50,2,FALSE)),"")</f>
        <v/>
      </c>
      <c r="D15" s="26"/>
      <c r="E15" s="18" t="str">
        <f>IF(B15&lt;&gt;"",(VLOOKUP(B15,List2!$A$3:$D$50,3,FALSE)),"")</f>
        <v/>
      </c>
      <c r="F15" s="18" t="str">
        <f>IF(B15&lt;&gt;"",(VLOOKUP(B15,List2!$A$3:$D$50,4,FALSE)),"")</f>
        <v/>
      </c>
      <c r="G15" s="19"/>
      <c r="H15" s="20"/>
      <c r="I15" s="21" t="str">
        <f>List2!AN7</f>
        <v/>
      </c>
    </row>
    <row r="16" spans="1:11" ht="12.95" customHeight="1" x14ac:dyDescent="0.25">
      <c r="A16" s="16">
        <v>5</v>
      </c>
      <c r="B16" s="17"/>
      <c r="C16" s="26" t="str">
        <f>IF(B16&lt;&gt;"",T(VLOOKUP(B16,List2!$A$3:$B$50,2,FALSE)),"")</f>
        <v/>
      </c>
      <c r="D16" s="26"/>
      <c r="E16" s="18" t="str">
        <f>IF(B16&lt;&gt;"",(VLOOKUP(B16,List2!$A$3:$D$50,3,FALSE)),"")</f>
        <v/>
      </c>
      <c r="F16" s="18" t="str">
        <f>IF(B16&lt;&gt;"",(VLOOKUP(B16,List2!$A$3:$D$50,4,FALSE)),"")</f>
        <v/>
      </c>
      <c r="G16" s="19"/>
      <c r="H16" s="20"/>
      <c r="I16" s="21" t="str">
        <f>List2!AN8</f>
        <v/>
      </c>
    </row>
    <row r="17" spans="1:9" ht="12.95" customHeight="1" x14ac:dyDescent="0.25">
      <c r="A17" s="16">
        <v>6</v>
      </c>
      <c r="B17" s="17"/>
      <c r="C17" s="26" t="str">
        <f>IF(B17&lt;&gt;"",T(VLOOKUP(B17,List2!$A$3:$B$50,2,FALSE)),"")</f>
        <v/>
      </c>
      <c r="D17" s="26"/>
      <c r="E17" s="18" t="str">
        <f>IF(B17&lt;&gt;"",(VLOOKUP(B17,List2!$A$3:$D$50,3,FALSE)),"")</f>
        <v/>
      </c>
      <c r="F17" s="18" t="str">
        <f>IF(B17&lt;&gt;"",(VLOOKUP(B17,List2!$A$3:$D$50,4,FALSE)),"")</f>
        <v/>
      </c>
      <c r="G17" s="19"/>
      <c r="H17" s="20"/>
      <c r="I17" s="21" t="str">
        <f>List2!AN9</f>
        <v/>
      </c>
    </row>
    <row r="18" spans="1:9" ht="12.95" customHeight="1" x14ac:dyDescent="0.25">
      <c r="A18" s="16">
        <v>7</v>
      </c>
      <c r="B18" s="17"/>
      <c r="C18" s="26" t="str">
        <f>IF(B18&lt;&gt;"",T(VLOOKUP(B18,List2!$A$3:$B$50,2,FALSE)),"")</f>
        <v/>
      </c>
      <c r="D18" s="26"/>
      <c r="E18" s="18" t="str">
        <f>IF(B18&lt;&gt;"",(VLOOKUP(B18,List2!$A$3:$D$50,3,FALSE)),"")</f>
        <v/>
      </c>
      <c r="F18" s="18" t="str">
        <f>IF(B18&lt;&gt;"",(VLOOKUP(B18,List2!$A$3:$D$50,4,FALSE)),"")</f>
        <v/>
      </c>
      <c r="G18" s="19"/>
      <c r="H18" s="20"/>
      <c r="I18" s="21" t="str">
        <f>List2!AN10</f>
        <v/>
      </c>
    </row>
    <row r="19" spans="1:9" ht="12.95" customHeight="1" x14ac:dyDescent="0.25">
      <c r="A19" s="16">
        <v>8</v>
      </c>
      <c r="B19" s="17"/>
      <c r="C19" s="26" t="str">
        <f>IF(B19&lt;&gt;"",T(VLOOKUP(B19,List2!$A$3:$B$50,2,FALSE)),"")</f>
        <v/>
      </c>
      <c r="D19" s="26"/>
      <c r="E19" s="18" t="str">
        <f>IF(B19&lt;&gt;"",(VLOOKUP(B19,List2!$A$3:$D$50,3,FALSE)),"")</f>
        <v/>
      </c>
      <c r="F19" s="18" t="str">
        <f>IF(B19&lt;&gt;"",(VLOOKUP(B19,List2!$A$3:$D$50,4,FALSE)),"")</f>
        <v/>
      </c>
      <c r="G19" s="19"/>
      <c r="H19" s="20"/>
      <c r="I19" s="21" t="str">
        <f>List2!AN11</f>
        <v/>
      </c>
    </row>
    <row r="20" spans="1:9" ht="12.95" customHeight="1" x14ac:dyDescent="0.25">
      <c r="A20" s="16">
        <v>9</v>
      </c>
      <c r="B20" s="17"/>
      <c r="C20" s="26" t="str">
        <f>IF(B20&lt;&gt;"",T(VLOOKUP(B20,List2!$A$3:$B$50,2,FALSE)),"")</f>
        <v/>
      </c>
      <c r="D20" s="26"/>
      <c r="E20" s="18" t="str">
        <f>IF(B20&lt;&gt;"",(VLOOKUP(B20,List2!$A$3:$D$50,3,FALSE)),"")</f>
        <v/>
      </c>
      <c r="F20" s="18" t="str">
        <f>IF(B20&lt;&gt;"",(VLOOKUP(B20,List2!$A$3:$D$50,4,FALSE)),"")</f>
        <v/>
      </c>
      <c r="G20" s="22"/>
      <c r="H20" s="20"/>
      <c r="I20" s="21" t="str">
        <f>List2!AN12</f>
        <v/>
      </c>
    </row>
    <row r="21" spans="1:9" ht="12.95" customHeight="1" x14ac:dyDescent="0.25">
      <c r="A21" s="16">
        <v>10</v>
      </c>
      <c r="B21" s="17"/>
      <c r="C21" s="26" t="str">
        <f>IF(B21&lt;&gt;"",T(VLOOKUP(B21,List2!$A$3:$B$50,2,FALSE)),"")</f>
        <v/>
      </c>
      <c r="D21" s="26"/>
      <c r="E21" s="18" t="str">
        <f>IF(B21&lt;&gt;"",(VLOOKUP(B21,List2!$A$3:$D$50,3,FALSE)),"")</f>
        <v/>
      </c>
      <c r="F21" s="18" t="str">
        <f>IF(B21&lt;&gt;"",(VLOOKUP(B21,List2!$A$3:$D$50,4,FALSE)),"")</f>
        <v/>
      </c>
      <c r="G21" s="22"/>
      <c r="H21" s="20"/>
      <c r="I21" s="21" t="str">
        <f>List2!AN13</f>
        <v/>
      </c>
    </row>
    <row r="22" spans="1:9" ht="12.95" customHeight="1" x14ac:dyDescent="0.25">
      <c r="A22" s="16">
        <v>11</v>
      </c>
      <c r="B22" s="17"/>
      <c r="C22" s="26" t="str">
        <f>IF(B22&lt;&gt;"",T(VLOOKUP(B22,List2!$A$3:$B$50,2,FALSE)),"")</f>
        <v/>
      </c>
      <c r="D22" s="26"/>
      <c r="E22" s="18" t="str">
        <f>IF(B22&lt;&gt;"",(VLOOKUP(B22,List2!$A$3:$D$50,3,FALSE)),"")</f>
        <v/>
      </c>
      <c r="F22" s="18" t="str">
        <f>IF(B22&lt;&gt;"",(VLOOKUP(B22,List2!$A$3:$D$50,4,FALSE)),"")</f>
        <v/>
      </c>
      <c r="G22" s="22"/>
      <c r="H22" s="20"/>
      <c r="I22" s="21" t="str">
        <f>List2!AN14</f>
        <v/>
      </c>
    </row>
    <row r="23" spans="1:9" ht="12.95" customHeight="1" x14ac:dyDescent="0.25">
      <c r="A23" s="16">
        <v>12</v>
      </c>
      <c r="B23" s="17"/>
      <c r="C23" s="26" t="str">
        <f>IF(B23&lt;&gt;"",T(VLOOKUP(B23,List2!$A$3:$B$50,2,FALSE)),"")</f>
        <v/>
      </c>
      <c r="D23" s="26"/>
      <c r="E23" s="18" t="str">
        <f>IF(B23&lt;&gt;"",(VLOOKUP(B23,List2!$A$3:$D$50,3,FALSE)),"")</f>
        <v/>
      </c>
      <c r="F23" s="18" t="str">
        <f>IF(B23&lt;&gt;"",(VLOOKUP(B23,List2!$A$3:$D$50,4,FALSE)),"")</f>
        <v/>
      </c>
      <c r="G23" s="22"/>
      <c r="H23" s="20"/>
      <c r="I23" s="21" t="str">
        <f>List2!AN15</f>
        <v/>
      </c>
    </row>
    <row r="24" spans="1:9" ht="12.95" customHeight="1" x14ac:dyDescent="0.25">
      <c r="A24" s="16">
        <v>13</v>
      </c>
      <c r="B24" s="17"/>
      <c r="C24" s="26" t="str">
        <f>IF(B24&lt;&gt;"",T(VLOOKUP(B24,List2!$A$3:$B$50,2,FALSE)),"")</f>
        <v/>
      </c>
      <c r="D24" s="26"/>
      <c r="E24" s="18" t="str">
        <f>IF(B24&lt;&gt;"",(VLOOKUP(B24,List2!$A$3:$D$50,3,FALSE)),"")</f>
        <v/>
      </c>
      <c r="F24" s="18" t="str">
        <f>IF(B24&lt;&gt;"",(VLOOKUP(B24,List2!$A$3:$D$50,4,FALSE)),"")</f>
        <v/>
      </c>
      <c r="G24" s="22"/>
      <c r="H24" s="20"/>
      <c r="I24" s="21" t="str">
        <f>List2!AN16</f>
        <v/>
      </c>
    </row>
    <row r="25" spans="1:9" ht="12.95" customHeight="1" x14ac:dyDescent="0.25">
      <c r="A25" s="16">
        <v>14</v>
      </c>
      <c r="B25" s="17"/>
      <c r="C25" s="26" t="str">
        <f>IF(B25&lt;&gt;"",T(VLOOKUP(B25,List2!$A$3:$B$50,2,FALSE)),"")</f>
        <v/>
      </c>
      <c r="D25" s="26"/>
      <c r="E25" s="18" t="str">
        <f>IF(B25&lt;&gt;"",(VLOOKUP(B25,List2!$A$3:$D$50,3,FALSE)),"")</f>
        <v/>
      </c>
      <c r="F25" s="18" t="str">
        <f>IF(B25&lt;&gt;"",(VLOOKUP(B25,List2!$A$3:$D$50,4,FALSE)),"")</f>
        <v/>
      </c>
      <c r="G25" s="22"/>
      <c r="H25" s="20"/>
      <c r="I25" s="21" t="str">
        <f>List2!AN17</f>
        <v/>
      </c>
    </row>
    <row r="26" spans="1:9" ht="12.95" customHeight="1" x14ac:dyDescent="0.25">
      <c r="A26" s="16">
        <v>15</v>
      </c>
      <c r="B26" s="17"/>
      <c r="C26" s="26" t="str">
        <f>IF(B26&lt;&gt;"",T(VLOOKUP(B26,List2!$A$3:$B$50,2,FALSE)),"")</f>
        <v/>
      </c>
      <c r="D26" s="26"/>
      <c r="E26" s="18" t="str">
        <f>IF(B26&lt;&gt;"",(VLOOKUP(B26,List2!$A$3:$D$50,3,FALSE)),"")</f>
        <v/>
      </c>
      <c r="F26" s="18" t="str">
        <f>IF(B26&lt;&gt;"",(VLOOKUP(B26,List2!$A$3:$D$50,4,FALSE)),"")</f>
        <v/>
      </c>
      <c r="G26" s="22"/>
      <c r="H26" s="20"/>
      <c r="I26" s="21" t="str">
        <f>List2!AN18</f>
        <v/>
      </c>
    </row>
    <row r="27" spans="1:9" ht="12.95" customHeight="1" x14ac:dyDescent="0.25">
      <c r="A27" s="16">
        <v>16</v>
      </c>
      <c r="B27" s="17"/>
      <c r="C27" s="26" t="str">
        <f>IF(B27&lt;&gt;"",T(VLOOKUP(B27,List2!$A$3:$B$50,2,FALSE)),"")</f>
        <v/>
      </c>
      <c r="D27" s="26"/>
      <c r="E27" s="18" t="str">
        <f>IF(B27&lt;&gt;"",(VLOOKUP(B27,List2!$A$3:$D$50,3,FALSE)),"")</f>
        <v/>
      </c>
      <c r="F27" s="18" t="str">
        <f>IF(B27&lt;&gt;"",(VLOOKUP(B27,List2!$A$3:$D$50,4,FALSE)),"")</f>
        <v/>
      </c>
      <c r="G27" s="22"/>
      <c r="H27" s="20"/>
      <c r="I27" s="21" t="str">
        <f>List2!AN19</f>
        <v/>
      </c>
    </row>
    <row r="28" spans="1:9" ht="12.95" customHeight="1" x14ac:dyDescent="0.25">
      <c r="A28" s="16">
        <v>17</v>
      </c>
      <c r="B28" s="17"/>
      <c r="C28" s="26" t="str">
        <f>IF(B28&lt;&gt;"",T(VLOOKUP(B28,List2!$A$3:$B$50,2,FALSE)),"")</f>
        <v/>
      </c>
      <c r="D28" s="26"/>
      <c r="E28" s="18" t="str">
        <f>IF(B28&lt;&gt;"",(VLOOKUP(B28,List2!$A$3:$D$50,3,FALSE)),"")</f>
        <v/>
      </c>
      <c r="F28" s="18" t="str">
        <f>IF(B28&lt;&gt;"",(VLOOKUP(B28,List2!$A$3:$D$50,4,FALSE)),"")</f>
        <v/>
      </c>
      <c r="G28" s="22"/>
      <c r="H28" s="20"/>
      <c r="I28" s="21" t="str">
        <f>List2!AN20</f>
        <v/>
      </c>
    </row>
    <row r="29" spans="1:9" ht="12.95" customHeight="1" x14ac:dyDescent="0.25">
      <c r="A29" s="16">
        <v>18</v>
      </c>
      <c r="B29" s="17"/>
      <c r="C29" s="26" t="str">
        <f>IF(B29&lt;&gt;"",T(VLOOKUP(B29,List2!$A$3:$B$50,2,FALSE)),"")</f>
        <v/>
      </c>
      <c r="D29" s="26"/>
      <c r="E29" s="18" t="str">
        <f>IF(B29&lt;&gt;"",(VLOOKUP(B29,List2!$A$3:$D$50,3,FALSE)),"")</f>
        <v/>
      </c>
      <c r="F29" s="18" t="str">
        <f>IF(B29&lt;&gt;"",(VLOOKUP(B29,List2!$A$3:$D$50,4,FALSE)),"")</f>
        <v/>
      </c>
      <c r="G29" s="22"/>
      <c r="H29" s="20"/>
      <c r="I29" s="21" t="str">
        <f>List2!AN21</f>
        <v/>
      </c>
    </row>
    <row r="30" spans="1:9" ht="12.95" customHeight="1" x14ac:dyDescent="0.25">
      <c r="A30" s="16">
        <v>19</v>
      </c>
      <c r="B30" s="17"/>
      <c r="C30" s="26" t="str">
        <f>IF(B30&lt;&gt;"",T(VLOOKUP(B30,List2!$A$3:$B$50,2,FALSE)),"")</f>
        <v/>
      </c>
      <c r="D30" s="26"/>
      <c r="E30" s="18" t="str">
        <f>IF(B30&lt;&gt;"",(VLOOKUP(B30,List2!$A$3:$D$50,3,FALSE)),"")</f>
        <v/>
      </c>
      <c r="F30" s="18" t="str">
        <f>IF(B30&lt;&gt;"",(VLOOKUP(B30,List2!$A$3:$D$50,4,FALSE)),"")</f>
        <v/>
      </c>
      <c r="G30" s="22"/>
      <c r="H30" s="20"/>
      <c r="I30" s="21" t="str">
        <f>List2!AN22</f>
        <v/>
      </c>
    </row>
    <row r="31" spans="1:9" ht="12.95" customHeight="1" x14ac:dyDescent="0.25">
      <c r="A31" s="16">
        <v>20</v>
      </c>
      <c r="B31" s="17"/>
      <c r="C31" s="26" t="str">
        <f>IF(B31&lt;&gt;"",T(VLOOKUP(B31,List2!$A$3:$B$50,2,FALSE)),"")</f>
        <v/>
      </c>
      <c r="D31" s="26"/>
      <c r="E31" s="18" t="str">
        <f>IF(B31&lt;&gt;"",(VLOOKUP(B31,List2!$A$3:$D$50,3,FALSE)),"")</f>
        <v/>
      </c>
      <c r="F31" s="18" t="str">
        <f>IF(B31&lt;&gt;"",(VLOOKUP(B31,List2!$A$3:$D$50,4,FALSE)),"")</f>
        <v/>
      </c>
      <c r="G31" s="22"/>
      <c r="H31" s="20"/>
      <c r="I31" s="21" t="str">
        <f>List2!AN23</f>
        <v/>
      </c>
    </row>
    <row r="32" spans="1:9" ht="12.95" customHeight="1" x14ac:dyDescent="0.25">
      <c r="A32" s="16">
        <v>21</v>
      </c>
      <c r="B32" s="17"/>
      <c r="C32" s="26" t="str">
        <f>IF(B32&lt;&gt;"",T(VLOOKUP(B32,List2!$A$3:$B$50,2,FALSE)),"")</f>
        <v/>
      </c>
      <c r="D32" s="26"/>
      <c r="E32" s="18" t="str">
        <f>IF(B32&lt;&gt;"",(VLOOKUP(B32,List2!$A$3:$D$50,3,FALSE)),"")</f>
        <v/>
      </c>
      <c r="F32" s="18" t="str">
        <f>IF(B32&lt;&gt;"",(VLOOKUP(B32,List2!$A$3:$D$50,4,FALSE)),"")</f>
        <v/>
      </c>
      <c r="G32" s="22"/>
      <c r="H32" s="20"/>
      <c r="I32" s="21" t="str">
        <f>List2!AN24</f>
        <v/>
      </c>
    </row>
    <row r="33" spans="1:9" ht="12.95" customHeight="1" x14ac:dyDescent="0.25">
      <c r="A33" s="16">
        <v>22</v>
      </c>
      <c r="B33" s="17"/>
      <c r="C33" s="26" t="str">
        <f>IF(B33&lt;&gt;"",T(VLOOKUP(B33,List2!$A$3:$B$50,2,FALSE)),"")</f>
        <v/>
      </c>
      <c r="D33" s="26"/>
      <c r="E33" s="18" t="str">
        <f>IF(B33&lt;&gt;"",(VLOOKUP(B33,List2!$A$3:$D$50,3,FALSE)),"")</f>
        <v/>
      </c>
      <c r="F33" s="18" t="str">
        <f>IF(B33&lt;&gt;"",(VLOOKUP(B33,List2!$A$3:$D$50,4,FALSE)),"")</f>
        <v/>
      </c>
      <c r="G33" s="22"/>
      <c r="H33" s="20"/>
      <c r="I33" s="21" t="str">
        <f>List2!AN25</f>
        <v/>
      </c>
    </row>
    <row r="34" spans="1:9" ht="12.95" customHeight="1" x14ac:dyDescent="0.25">
      <c r="A34" s="16">
        <v>23</v>
      </c>
      <c r="B34" s="17"/>
      <c r="C34" s="26" t="str">
        <f>IF(B34&lt;&gt;"",T(VLOOKUP(B34,List2!$A$3:$B$50,2,FALSE)),"")</f>
        <v/>
      </c>
      <c r="D34" s="26"/>
      <c r="E34" s="18" t="str">
        <f>IF(B34&lt;&gt;"",(VLOOKUP(B34,List2!$A$3:$D$50,3,FALSE)),"")</f>
        <v/>
      </c>
      <c r="F34" s="18" t="str">
        <f>IF(B34&lt;&gt;"",(VLOOKUP(B34,List2!$A$3:$D$50,4,FALSE)),"")</f>
        <v/>
      </c>
      <c r="G34" s="22"/>
      <c r="H34" s="20"/>
      <c r="I34" s="21" t="str">
        <f>List2!AN26</f>
        <v/>
      </c>
    </row>
    <row r="35" spans="1:9" ht="12.95" customHeight="1" x14ac:dyDescent="0.25">
      <c r="A35" s="16">
        <v>24</v>
      </c>
      <c r="B35" s="17"/>
      <c r="C35" s="26" t="str">
        <f>IF(B35&lt;&gt;"",T(VLOOKUP(B35,List2!$A$3:$B$50,2,FALSE)),"")</f>
        <v/>
      </c>
      <c r="D35" s="26"/>
      <c r="E35" s="18" t="str">
        <f>IF(B35&lt;&gt;"",(VLOOKUP(B35,List2!$A$3:$D$50,3,FALSE)),"")</f>
        <v/>
      </c>
      <c r="F35" s="18" t="str">
        <f>IF(B35&lt;&gt;"",(VLOOKUP(B35,List2!$A$3:$D$50,4,FALSE)),"")</f>
        <v/>
      </c>
      <c r="G35" s="22"/>
      <c r="H35" s="20"/>
      <c r="I35" s="21" t="str">
        <f>List2!AN27</f>
        <v/>
      </c>
    </row>
    <row r="36" spans="1:9" ht="12.95" customHeight="1" x14ac:dyDescent="0.25">
      <c r="A36" s="16">
        <v>25</v>
      </c>
      <c r="B36" s="17"/>
      <c r="C36" s="26" t="str">
        <f>IF(B36&lt;&gt;"",T(VLOOKUP(B36,List2!$A$3:$B$50,2,FALSE)),"")</f>
        <v/>
      </c>
      <c r="D36" s="26"/>
      <c r="E36" s="18" t="str">
        <f>IF(B36&lt;&gt;"",(VLOOKUP(B36,List2!$A$3:$D$50,3,FALSE)),"")</f>
        <v/>
      </c>
      <c r="F36" s="18" t="str">
        <f>IF(B36&lt;&gt;"",(VLOOKUP(B36,List2!$A$3:$D$50,4,FALSE)),"")</f>
        <v/>
      </c>
      <c r="G36" s="22"/>
      <c r="H36" s="20"/>
      <c r="I36" s="21" t="str">
        <f>List2!AN28</f>
        <v/>
      </c>
    </row>
    <row r="37" spans="1:9" ht="12.95" customHeight="1" x14ac:dyDescent="0.25">
      <c r="A37" s="16">
        <v>26</v>
      </c>
      <c r="B37" s="17"/>
      <c r="C37" s="26" t="str">
        <f>IF(B37&lt;&gt;"",T(VLOOKUP(B37,List2!$A$3:$B$50,2,FALSE)),"")</f>
        <v/>
      </c>
      <c r="D37" s="26"/>
      <c r="E37" s="18" t="str">
        <f>IF(B37&lt;&gt;"",(VLOOKUP(B37,List2!$A$3:$D$50,3,FALSE)),"")</f>
        <v/>
      </c>
      <c r="F37" s="18" t="str">
        <f>IF(B37&lt;&gt;"",(VLOOKUP(B37,List2!$A$3:$D$50,4,FALSE)),"")</f>
        <v/>
      </c>
      <c r="G37" s="22"/>
      <c r="H37" s="20"/>
      <c r="I37" s="21" t="str">
        <f>List2!AN29</f>
        <v/>
      </c>
    </row>
    <row r="38" spans="1:9" ht="12.95" customHeight="1" x14ac:dyDescent="0.25">
      <c r="A38" s="16">
        <v>27</v>
      </c>
      <c r="B38" s="17"/>
      <c r="C38" s="26" t="str">
        <f>IF(B38&lt;&gt;"",T(VLOOKUP(B38,List2!$A$3:$B$50,2,FALSE)),"")</f>
        <v/>
      </c>
      <c r="D38" s="26"/>
      <c r="E38" s="18" t="str">
        <f>IF(B38&lt;&gt;"",(VLOOKUP(B38,List2!$A$3:$D$50,3,FALSE)),"")</f>
        <v/>
      </c>
      <c r="F38" s="18" t="str">
        <f>IF(B38&lt;&gt;"",(VLOOKUP(B38,List2!$A$3:$D$50,4,FALSE)),"")</f>
        <v/>
      </c>
      <c r="G38" s="22"/>
      <c r="H38" s="20"/>
      <c r="I38" s="21" t="str">
        <f>List2!AN30</f>
        <v/>
      </c>
    </row>
    <row r="39" spans="1:9" ht="12.95" customHeight="1" x14ac:dyDescent="0.25">
      <c r="A39" s="16">
        <v>28</v>
      </c>
      <c r="B39" s="17"/>
      <c r="C39" s="26" t="str">
        <f>IF(B39&lt;&gt;"",T(VLOOKUP(B39,List2!$A$3:$B$50,2,FALSE)),"")</f>
        <v/>
      </c>
      <c r="D39" s="26"/>
      <c r="E39" s="18" t="str">
        <f>IF(B39&lt;&gt;"",(VLOOKUP(B39,List2!$A$3:$D$50,3,FALSE)),"")</f>
        <v/>
      </c>
      <c r="F39" s="18" t="str">
        <f>IF(B39&lt;&gt;"",(VLOOKUP(B39,List2!$A$3:$D$50,4,FALSE)),"")</f>
        <v/>
      </c>
      <c r="G39" s="22"/>
      <c r="H39" s="20"/>
      <c r="I39" s="21" t="str">
        <f>List2!AN31</f>
        <v/>
      </c>
    </row>
    <row r="40" spans="1:9" ht="12.95" customHeight="1" x14ac:dyDescent="0.25">
      <c r="A40" s="16">
        <v>29</v>
      </c>
      <c r="B40" s="17"/>
      <c r="C40" s="26" t="str">
        <f>IF(B40&lt;&gt;"",T(VLOOKUP(B40,List2!$A$3:$B$50,2,FALSE)),"")</f>
        <v/>
      </c>
      <c r="D40" s="26"/>
      <c r="E40" s="18" t="str">
        <f>IF(B40&lt;&gt;"",(VLOOKUP(B40,List2!$A$3:$D$50,3,FALSE)),"")</f>
        <v/>
      </c>
      <c r="F40" s="18" t="str">
        <f>IF(B40&lt;&gt;"",(VLOOKUP(B40,List2!$A$3:$D$50,4,FALSE)),"")</f>
        <v/>
      </c>
      <c r="G40" s="22"/>
      <c r="H40" s="20"/>
      <c r="I40" s="21" t="str">
        <f>List2!AN32</f>
        <v/>
      </c>
    </row>
    <row r="41" spans="1:9" ht="12.95" customHeight="1" x14ac:dyDescent="0.25">
      <c r="A41" s="16">
        <v>30</v>
      </c>
      <c r="B41" s="17"/>
      <c r="C41" s="26" t="str">
        <f>IF(B41&lt;&gt;"",T(VLOOKUP(B41,List2!$A$3:$B$50,2,FALSE)),"")</f>
        <v/>
      </c>
      <c r="D41" s="26"/>
      <c r="E41" s="18" t="str">
        <f>IF(B41&lt;&gt;"",(VLOOKUP(B41,List2!$A$3:$D$50,3,FALSE)),"")</f>
        <v/>
      </c>
      <c r="F41" s="18" t="str">
        <f>IF(B41&lt;&gt;"",(VLOOKUP(B41,List2!$A$3:$D$50,4,FALSE)),"")</f>
        <v/>
      </c>
      <c r="G41" s="22"/>
      <c r="H41" s="20"/>
      <c r="I41" s="21" t="str">
        <f>List2!AN33</f>
        <v/>
      </c>
    </row>
    <row r="42" spans="1:9" ht="12.95" customHeight="1" x14ac:dyDescent="0.25">
      <c r="A42" s="16">
        <v>31</v>
      </c>
      <c r="B42" s="17"/>
      <c r="C42" s="26" t="str">
        <f>IF(B42&lt;&gt;"",T(VLOOKUP(B42,List2!$A$3:$B$50,2,FALSE)),"")</f>
        <v/>
      </c>
      <c r="D42" s="26"/>
      <c r="E42" s="18" t="str">
        <f>IF(B42&lt;&gt;"",(VLOOKUP(B42,List2!$A$3:$D$50,3,FALSE)),"")</f>
        <v/>
      </c>
      <c r="F42" s="18" t="str">
        <f>IF(B42&lt;&gt;"",(VLOOKUP(B42,List2!$A$3:$D$50,4,FALSE)),"")</f>
        <v/>
      </c>
      <c r="G42" s="22"/>
      <c r="H42" s="20"/>
      <c r="I42" s="21" t="str">
        <f>List2!AN34</f>
        <v/>
      </c>
    </row>
    <row r="43" spans="1:9" ht="12.95" customHeight="1" x14ac:dyDescent="0.25">
      <c r="A43" s="16">
        <v>32</v>
      </c>
      <c r="B43" s="17"/>
      <c r="C43" s="26" t="str">
        <f>IF(B43&lt;&gt;"",T(VLOOKUP(B43,List2!$A$3:$B$50,2,FALSE)),"")</f>
        <v/>
      </c>
      <c r="D43" s="26"/>
      <c r="E43" s="18" t="str">
        <f>IF(B43&lt;&gt;"",(VLOOKUP(B43,List2!$A$3:$D$50,3,FALSE)),"")</f>
        <v/>
      </c>
      <c r="F43" s="18" t="str">
        <f>IF(B43&lt;&gt;"",(VLOOKUP(B43,List2!$A$3:$D$50,4,FALSE)),"")</f>
        <v/>
      </c>
      <c r="G43" s="22"/>
      <c r="H43" s="20"/>
      <c r="I43" s="21" t="str">
        <f>List2!AN35</f>
        <v/>
      </c>
    </row>
    <row r="44" spans="1:9" ht="12.95" customHeight="1" x14ac:dyDescent="0.25">
      <c r="A44" s="16">
        <v>33</v>
      </c>
      <c r="B44" s="17"/>
      <c r="C44" s="26" t="str">
        <f>IF(B44&lt;&gt;"",T(VLOOKUP(B44,List2!$A$3:$B$50,2,FALSE)),"")</f>
        <v/>
      </c>
      <c r="D44" s="26"/>
      <c r="E44" s="18" t="str">
        <f>IF(B44&lt;&gt;"",(VLOOKUP(B44,List2!$A$3:$D$50,3,FALSE)),"")</f>
        <v/>
      </c>
      <c r="F44" s="18" t="str">
        <f>IF(B44&lt;&gt;"",(VLOOKUP(B44,List2!$A$3:$D$50,4,FALSE)),"")</f>
        <v/>
      </c>
      <c r="G44" s="22"/>
      <c r="H44" s="20"/>
      <c r="I44" s="21" t="str">
        <f>List2!AN36</f>
        <v/>
      </c>
    </row>
    <row r="45" spans="1:9" ht="12.95" customHeight="1" x14ac:dyDescent="0.25">
      <c r="A45" s="16">
        <v>34</v>
      </c>
      <c r="B45" s="17"/>
      <c r="C45" s="26" t="str">
        <f>IF(B45&lt;&gt;"",T(VLOOKUP(B45,List2!$A$3:$B$50,2,FALSE)),"")</f>
        <v/>
      </c>
      <c r="D45" s="26"/>
      <c r="E45" s="18" t="str">
        <f>IF(B45&lt;&gt;"",(VLOOKUP(B45,List2!$A$3:$D$50,3,FALSE)),"")</f>
        <v/>
      </c>
      <c r="F45" s="18" t="str">
        <f>IF(B45&lt;&gt;"",(VLOOKUP(B45,List2!$A$3:$D$50,4,FALSE)),"")</f>
        <v/>
      </c>
      <c r="G45" s="22"/>
      <c r="H45" s="20"/>
      <c r="I45" s="21" t="str">
        <f>List2!AN37</f>
        <v/>
      </c>
    </row>
    <row r="46" spans="1:9" ht="12.95" customHeight="1" x14ac:dyDescent="0.25">
      <c r="A46" s="16">
        <v>35</v>
      </c>
      <c r="B46" s="17"/>
      <c r="C46" s="26" t="str">
        <f>IF(B46&lt;&gt;"",T(VLOOKUP(B46,List2!$A$3:$B$50,2,FALSE)),"")</f>
        <v/>
      </c>
      <c r="D46" s="25"/>
      <c r="E46" s="18" t="str">
        <f>IF(B46&lt;&gt;"",(VLOOKUP(B46,List2!$A$3:$D$50,3,FALSE)),"")</f>
        <v/>
      </c>
      <c r="F46" s="18" t="str">
        <f>IF(B46&lt;&gt;"",(VLOOKUP(B46,List2!$A$3:$D$50,4,FALSE)),"")</f>
        <v/>
      </c>
      <c r="G46" s="22"/>
      <c r="H46" s="20"/>
      <c r="I46" s="21" t="str">
        <f>List2!AN38</f>
        <v/>
      </c>
    </row>
    <row r="47" spans="1:9" ht="12.95" customHeight="1" x14ac:dyDescent="0.25">
      <c r="A47" s="16">
        <v>36</v>
      </c>
      <c r="B47" s="17"/>
      <c r="C47" s="26" t="str">
        <f>IF(B47&lt;&gt;"",T(VLOOKUP(B47,List2!$A$3:$B$50,2,FALSE)),"")</f>
        <v/>
      </c>
      <c r="D47" s="25"/>
      <c r="E47" s="18" t="str">
        <f>IF(B47&lt;&gt;"",(VLOOKUP(B47,List2!$A$3:$D$50,3,FALSE)),"")</f>
        <v/>
      </c>
      <c r="F47" s="18" t="str">
        <f>IF(B47&lt;&gt;"",(VLOOKUP(B47,List2!$A$3:$D$50,4,FALSE)),"")</f>
        <v/>
      </c>
      <c r="G47" s="22"/>
      <c r="H47" s="20"/>
      <c r="I47" s="21" t="str">
        <f>List2!AN39</f>
        <v/>
      </c>
    </row>
    <row r="48" spans="1:9" ht="12.95" customHeight="1" x14ac:dyDescent="0.25">
      <c r="A48" s="16">
        <v>37</v>
      </c>
      <c r="B48" s="17"/>
      <c r="C48" s="26" t="str">
        <f>IF(B48&lt;&gt;"",T(VLOOKUP(B48,List2!$A$3:$B$50,2,FALSE)),"")</f>
        <v/>
      </c>
      <c r="D48" s="25"/>
      <c r="E48" s="18" t="str">
        <f>IF(B48&lt;&gt;"",(VLOOKUP(B48,List2!$A$3:$D$50,3,FALSE)),"")</f>
        <v/>
      </c>
      <c r="F48" s="18" t="str">
        <f>IF(B48&lt;&gt;"",(VLOOKUP(B48,List2!$A$3:$D$50,4,FALSE)),"")</f>
        <v/>
      </c>
      <c r="G48" s="22"/>
      <c r="H48" s="20"/>
      <c r="I48" s="21" t="str">
        <f>List2!AN40</f>
        <v/>
      </c>
    </row>
    <row r="49" spans="1:9" ht="12.95" customHeight="1" x14ac:dyDescent="0.25">
      <c r="A49" s="16">
        <v>38</v>
      </c>
      <c r="B49" s="17"/>
      <c r="C49" s="26" t="str">
        <f>IF(B49&lt;&gt;"",T(VLOOKUP(B49,List2!$A$3:$B$50,2,FALSE)),"")</f>
        <v/>
      </c>
      <c r="D49" s="25"/>
      <c r="E49" s="18" t="str">
        <f>IF(B49&lt;&gt;"",(VLOOKUP(B49,List2!$A$3:$D$50,3,FALSE)),"")</f>
        <v/>
      </c>
      <c r="F49" s="18" t="str">
        <f>IF(B49&lt;&gt;"",(VLOOKUP(B49,List2!$A$3:$D$50,4,FALSE)),"")</f>
        <v/>
      </c>
      <c r="G49" s="22"/>
      <c r="H49" s="20"/>
      <c r="I49" s="21" t="str">
        <f>List2!AN41</f>
        <v/>
      </c>
    </row>
    <row r="50" spans="1:9" ht="12.95" customHeight="1" x14ac:dyDescent="0.25">
      <c r="A50" s="16">
        <v>39</v>
      </c>
      <c r="B50" s="17"/>
      <c r="C50" s="26" t="str">
        <f>IF(B50&lt;&gt;"",T(VLOOKUP(B50,List2!$A$3:$B$50,2,FALSE)),"")</f>
        <v/>
      </c>
      <c r="D50" s="25"/>
      <c r="E50" s="18" t="str">
        <f>IF(B50&lt;&gt;"",(VLOOKUP(B50,List2!$A$3:$D$50,3,FALSE)),"")</f>
        <v/>
      </c>
      <c r="F50" s="18" t="str">
        <f>IF(B50&lt;&gt;"",(VLOOKUP(B50,List2!$A$3:$D$50,4,FALSE)),"")</f>
        <v/>
      </c>
      <c r="G50" s="22"/>
      <c r="H50" s="20"/>
      <c r="I50" s="21" t="str">
        <f>List2!AN42</f>
        <v/>
      </c>
    </row>
    <row r="51" spans="1:9" ht="12.95" customHeight="1" x14ac:dyDescent="0.25">
      <c r="A51" s="16">
        <v>40</v>
      </c>
      <c r="B51" s="17"/>
      <c r="C51" s="26" t="str">
        <f>IF(B51&lt;&gt;"",T(VLOOKUP(B51,List2!$A$3:$B$50,2,FALSE)),"")</f>
        <v/>
      </c>
      <c r="D51" s="25"/>
      <c r="E51" s="18" t="str">
        <f>IF(B51&lt;&gt;"",(VLOOKUP(B51,List2!$A$3:$D$50,3,FALSE)),"")</f>
        <v/>
      </c>
      <c r="F51" s="18" t="str">
        <f>IF(B51&lt;&gt;"",(VLOOKUP(B51,List2!$A$3:$D$50,4,FALSE)),"")</f>
        <v/>
      </c>
      <c r="G51" s="22"/>
      <c r="H51" s="20"/>
      <c r="I51" s="21" t="str">
        <f>List2!AN43</f>
        <v/>
      </c>
    </row>
    <row r="52" spans="1:9" ht="12.95" customHeight="1" x14ac:dyDescent="0.25">
      <c r="A52" s="16">
        <v>41</v>
      </c>
      <c r="B52" s="17"/>
      <c r="C52" s="26" t="str">
        <f>IF(B52&lt;&gt;"",T(VLOOKUP(B52,List2!$A$3:$B$50,2,FALSE)),"")</f>
        <v/>
      </c>
      <c r="D52" s="26"/>
      <c r="E52" s="18" t="str">
        <f>IF(B52&lt;&gt;"",(VLOOKUP(B52,List2!$A$3:$D$50,3,FALSE)),"")</f>
        <v/>
      </c>
      <c r="F52" s="18" t="str">
        <f>IF(B52&lt;&gt;"",(VLOOKUP(B52,List2!$A$3:$D$50,4,FALSE)),"")</f>
        <v/>
      </c>
      <c r="G52" s="22"/>
      <c r="H52" s="20"/>
      <c r="I52" s="21" t="str">
        <f>List2!AN44</f>
        <v/>
      </c>
    </row>
    <row r="53" spans="1:9" ht="12.95" customHeight="1" x14ac:dyDescent="0.25">
      <c r="A53" s="16">
        <v>42</v>
      </c>
      <c r="B53" s="17"/>
      <c r="C53" s="26" t="str">
        <f>IF(B53&lt;&gt;"",T(VLOOKUP(B53,List2!$A$3:$B$50,2,FALSE)),"")</f>
        <v/>
      </c>
      <c r="D53" s="26"/>
      <c r="E53" s="18" t="str">
        <f>IF(B53&lt;&gt;"",(VLOOKUP(B53,List2!$A$3:$D$50,3,FALSE)),"")</f>
        <v/>
      </c>
      <c r="F53" s="18" t="str">
        <f>IF(B53&lt;&gt;"",(VLOOKUP(B53,List2!$A$3:$D$50,4,FALSE)),"")</f>
        <v/>
      </c>
      <c r="G53" s="22"/>
      <c r="H53" s="20"/>
      <c r="I53" s="21" t="str">
        <f>List2!AN45</f>
        <v/>
      </c>
    </row>
    <row r="54" spans="1:9" ht="12.95" customHeight="1" x14ac:dyDescent="0.25">
      <c r="A54" s="16">
        <v>43</v>
      </c>
      <c r="B54" s="17"/>
      <c r="C54" s="26" t="str">
        <f>IF(B54&lt;&gt;"",T(VLOOKUP(B54,List2!$A$3:$B$50,2,FALSE)),"")</f>
        <v/>
      </c>
      <c r="D54" s="26"/>
      <c r="E54" s="18" t="str">
        <f>IF(B54&lt;&gt;"",(VLOOKUP(B54,List2!$A$3:$D$50,3,FALSE)),"")</f>
        <v/>
      </c>
      <c r="F54" s="18" t="str">
        <f>IF(B54&lt;&gt;"",(VLOOKUP(B54,List2!$A$3:$D$50,4,FALSE)),"")</f>
        <v/>
      </c>
      <c r="G54" s="22"/>
      <c r="H54" s="20"/>
      <c r="I54" s="21" t="str">
        <f>List2!AN46</f>
        <v/>
      </c>
    </row>
    <row r="55" spans="1:9" ht="12.95" customHeight="1" x14ac:dyDescent="0.25">
      <c r="A55" s="16">
        <v>44</v>
      </c>
      <c r="B55" s="17"/>
      <c r="C55" s="26" t="str">
        <f>IF(B55&lt;&gt;"",T(VLOOKUP(B55,List2!$A$3:$B$50,2,FALSE)),"")</f>
        <v/>
      </c>
      <c r="D55" s="26"/>
      <c r="E55" s="18" t="str">
        <f>IF(B55&lt;&gt;"",(VLOOKUP(B55,List2!$A$3:$D$50,3,FALSE)),"")</f>
        <v/>
      </c>
      <c r="F55" s="18" t="str">
        <f>IF(B55&lt;&gt;"",(VLOOKUP(B55,List2!$A$3:$D$50,4,FALSE)),"")</f>
        <v/>
      </c>
      <c r="G55" s="22"/>
      <c r="H55" s="20"/>
      <c r="I55" s="21" t="str">
        <f>List2!AN47</f>
        <v/>
      </c>
    </row>
    <row r="56" spans="1:9" ht="12.95" customHeight="1" x14ac:dyDescent="0.25">
      <c r="A56" s="16">
        <v>45</v>
      </c>
      <c r="B56" s="17"/>
      <c r="C56" s="26" t="str">
        <f>IF(B56&lt;&gt;"",T(VLOOKUP(B56,List2!$A$3:$B$50,2,FALSE)),"")</f>
        <v/>
      </c>
      <c r="D56" s="26"/>
      <c r="E56" s="18" t="str">
        <f>IF(B56&lt;&gt;"",(VLOOKUP(B56,List2!$A$3:$D$50,3,FALSE)),"")</f>
        <v/>
      </c>
      <c r="F56" s="18" t="str">
        <f>IF(B56&lt;&gt;"",(VLOOKUP(B56,List2!$A$3:$D$50,4,FALSE)),"")</f>
        <v/>
      </c>
      <c r="G56" s="22"/>
      <c r="H56" s="20"/>
      <c r="I56" s="21" t="str">
        <f>List2!AN48</f>
        <v/>
      </c>
    </row>
    <row r="57" spans="1:9" ht="12.95" customHeight="1" x14ac:dyDescent="0.25">
      <c r="A57" s="16">
        <v>46</v>
      </c>
      <c r="B57" s="17"/>
      <c r="C57" s="26" t="str">
        <f>IF(B57&lt;&gt;"",T(VLOOKUP(B57,List2!$A$3:$B$50,2,FALSE)),"")</f>
        <v/>
      </c>
      <c r="D57" s="26"/>
      <c r="E57" s="18" t="str">
        <f>IF(B57&lt;&gt;"",(VLOOKUP(B57,List2!$A$3:$D$50,3,FALSE)),"")</f>
        <v/>
      </c>
      <c r="F57" s="18" t="str">
        <f>IF(B57&lt;&gt;"",(VLOOKUP(B57,List2!$A$3:$D$50,4,FALSE)),"")</f>
        <v/>
      </c>
      <c r="G57" s="19"/>
      <c r="H57" s="20"/>
      <c r="I57" s="21" t="str">
        <f>List2!AN49</f>
        <v/>
      </c>
    </row>
    <row r="58" spans="1:9" ht="11.25" customHeight="1" x14ac:dyDescent="0.25"/>
    <row r="59" spans="1:9" ht="15" customHeight="1" x14ac:dyDescent="0.25">
      <c r="A59" s="33" t="str">
        <f>IF(List5!B2&gt;0,"Potvrzuji, že jsem v aktuálním studiu již splnil tyto korekvizity, které nežádám uznat: "&amp;LEFT(List5!B1,List5!B2-2)&amp;".","")&amp;IF(List2!AM1&lt;&gt;""," Souhlasím s vykonáním rozdílové zkoušky u předmět"&amp;IF(List2!AN2&gt;1,"ů ","u ")&amp;LEFT(List2!AM1,List2!AN1-2)&amp;".*","")</f>
        <v/>
      </c>
      <c r="B59" s="33"/>
      <c r="C59" s="33"/>
      <c r="D59" s="33"/>
      <c r="E59" s="33"/>
      <c r="F59" s="33"/>
      <c r="G59" s="33"/>
      <c r="H59" s="33"/>
    </row>
    <row r="60" spans="1:9" ht="46.5" customHeight="1" x14ac:dyDescent="0.25">
      <c r="A60" s="33"/>
      <c r="B60" s="33"/>
      <c r="C60" s="33"/>
      <c r="D60" s="33"/>
      <c r="E60" s="33"/>
      <c r="F60" s="33"/>
      <c r="G60" s="33"/>
      <c r="H60" s="33"/>
    </row>
    <row r="61" spans="1:9" ht="33.75" customHeight="1" x14ac:dyDescent="0.25">
      <c r="A61" s="33"/>
      <c r="B61" s="33"/>
      <c r="C61" s="33"/>
      <c r="D61" s="33"/>
      <c r="E61" s="33"/>
      <c r="F61" s="33"/>
      <c r="G61" s="33"/>
      <c r="H61" s="33"/>
    </row>
    <row r="62" spans="1:9" ht="27" customHeight="1" x14ac:dyDescent="0.25">
      <c r="A62" s="37">
        <f ca="1">TODAY()</f>
        <v>44341</v>
      </c>
      <c r="B62" s="38"/>
    </row>
    <row r="63" spans="1:9" ht="15.75" customHeight="1" x14ac:dyDescent="0.25">
      <c r="A63" s="34" t="s">
        <v>144</v>
      </c>
      <c r="B63" s="34"/>
      <c r="E63" s="34" t="s">
        <v>143</v>
      </c>
      <c r="F63" s="34"/>
      <c r="G63" s="34"/>
      <c r="H63" s="34"/>
    </row>
    <row r="64" spans="1:9" x14ac:dyDescent="0.25">
      <c r="A64" s="2"/>
    </row>
    <row r="65" spans="1:8" x14ac:dyDescent="0.25">
      <c r="A65" s="27" t="s">
        <v>157</v>
      </c>
      <c r="B65" s="32"/>
      <c r="C65" s="32"/>
      <c r="D65" s="32"/>
      <c r="E65" s="32"/>
      <c r="F65" s="32"/>
      <c r="G65" s="32"/>
      <c r="H65" s="32"/>
    </row>
    <row r="66" spans="1:8" x14ac:dyDescent="0.25">
      <c r="A66" s="32"/>
      <c r="B66" s="32"/>
      <c r="C66" s="32"/>
      <c r="D66" s="32"/>
      <c r="E66" s="32"/>
      <c r="F66" s="32"/>
      <c r="G66" s="32"/>
      <c r="H66" s="32"/>
    </row>
    <row r="67" spans="1:8" x14ac:dyDescent="0.25">
      <c r="A67" s="32"/>
      <c r="B67" s="32"/>
      <c r="C67" s="32"/>
      <c r="D67" s="32"/>
      <c r="E67" s="32"/>
      <c r="F67" s="32"/>
      <c r="G67" s="32"/>
      <c r="H67" s="32"/>
    </row>
  </sheetData>
  <sheetProtection algorithmName="SHA-512" hashValue="vjmE5htlxJ93GaQENK3HqEonbq3jpcxvKptuok15CYdJnKUYj6z2j0g1qbK3yv4R6cUiOndqimuszHzYj3lHeA==" saltValue="LtkSk1ORNZP2/nSf/z6/EQ==" spinCount="100000" sheet="1" objects="1" scenarios="1"/>
  <dataConsolidate/>
  <mergeCells count="18">
    <mergeCell ref="A65:H67"/>
    <mergeCell ref="A59:H61"/>
    <mergeCell ref="A1:B1"/>
    <mergeCell ref="A2:B2"/>
    <mergeCell ref="A3:B3"/>
    <mergeCell ref="A5:B5"/>
    <mergeCell ref="A63:B63"/>
    <mergeCell ref="A7:H7"/>
    <mergeCell ref="A8:H9"/>
    <mergeCell ref="A62:B62"/>
    <mergeCell ref="E63:H63"/>
    <mergeCell ref="C11:D11"/>
    <mergeCell ref="I1:I7"/>
    <mergeCell ref="D1:E1"/>
    <mergeCell ref="D2:E2"/>
    <mergeCell ref="D5:E5"/>
    <mergeCell ref="C3:F3"/>
    <mergeCell ref="C4:F4"/>
  </mergeCells>
  <pageMargins left="0.23622047244094491" right="0.23622047244094491" top="0.74803149606299213" bottom="0.55118110236220474" header="0.19685039370078741" footer="0.19685039370078741"/>
  <pageSetup paperSize="9" scale="85" fitToHeight="0" orientation="portrait" r:id="rId1"/>
  <headerFooter scaleWithDoc="0" alignWithMargins="0">
    <oddHeader>&amp;L&amp;"Cambria,Obyčejné"Formulář č. 2
ver. 2021.01&amp;C&amp;"Cambria,Obyčejné"PRÁVNICKÁ FAKULTA UNIVERZITY KARLOVY 
Nám. Curieových 7, 116 40 Praha 1</oddHeader>
    <oddFooter>&amp;L&amp;"Cambria,Obyčejné"&amp;9Prosím vyplňte žádost na PC, vytiskněte a podepsanou žádost doručte do podatelny PF UK. 
Současně žádost zašlete emailem ve formátu XLSX své studijní referentce.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List2!$A$4:$A$50</xm:f>
          </x14:formula1>
          <xm:sqref>B12:B57</xm:sqref>
        </x14:dataValidation>
        <x14:dataValidation type="list" allowBlank="1" showInputMessage="1" showErrorMessage="1" xr:uid="{00000000-0002-0000-0000-000001000000}">
          <x14:formula1>
            <xm:f>INDIRECT(VLOOKUP(B12,List2!$A$4:$K$50,11,FALSE))</xm:f>
          </x14:formula1>
          <xm:sqref>H12:H57</xm:sqref>
        </x14:dataValidation>
        <x14:dataValidation type="date" allowBlank="1" showInputMessage="1" showErrorMessage="1" error="Byla překročena lhůta pro uznání kontroly studia stanovená Studijním a zkušebním řádek UK a  Pravidly pro organizaci studia na PF UK, která činí 7 let." xr:uid="{00000000-0002-0000-0000-000002000000}">
          <x14:formula1>
            <xm:f>List2!$AQ$4</xm:f>
          </x14:formula1>
          <x14:formula2>
            <xm:f>TODAY()</xm:f>
          </x14:formula2>
          <xm:sqref>G12:G57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AQ50"/>
  <sheetViews>
    <sheetView workbookViewId="0"/>
  </sheetViews>
  <sheetFormatPr defaultRowHeight="15" x14ac:dyDescent="0.25"/>
  <cols>
    <col min="1" max="1" width="13.42578125" bestFit="1" customWidth="1"/>
    <col min="2" max="2" width="58.7109375" bestFit="1" customWidth="1"/>
    <col min="3" max="3" width="9.42578125" bestFit="1" customWidth="1"/>
    <col min="4" max="4" width="6.7109375" bestFit="1" customWidth="1"/>
    <col min="5" max="10" width="9.5703125" bestFit="1" customWidth="1"/>
    <col min="11" max="11" width="17.42578125" customWidth="1"/>
    <col min="12" max="14" width="12.28515625" customWidth="1"/>
    <col min="15" max="15" width="12" customWidth="1"/>
    <col min="16" max="16" width="14.85546875" customWidth="1"/>
    <col min="17" max="17" width="11.85546875" customWidth="1"/>
    <col min="19" max="19" width="16.7109375" customWidth="1"/>
    <col min="20" max="24" width="10.7109375" customWidth="1"/>
    <col min="25" max="25" width="15.7109375" customWidth="1"/>
    <col min="26" max="26" width="11.85546875" customWidth="1"/>
    <col min="32" max="32" width="17.85546875" customWidth="1"/>
    <col min="33" max="33" width="37.140625" customWidth="1"/>
    <col min="34" max="36" width="15.28515625" customWidth="1"/>
    <col min="37" max="37" width="20" customWidth="1"/>
    <col min="38" max="38" width="15.28515625" customWidth="1"/>
    <col min="39" max="39" width="32" customWidth="1"/>
    <col min="40" max="40" width="64.28515625" bestFit="1" customWidth="1"/>
    <col min="41" max="41" width="33.28515625" customWidth="1"/>
    <col min="43" max="43" width="12.5703125" customWidth="1"/>
  </cols>
  <sheetData>
    <row r="1" spans="1:43" x14ac:dyDescent="0.25">
      <c r="S1">
        <v>5</v>
      </c>
      <c r="T1">
        <v>6</v>
      </c>
      <c r="U1">
        <v>7</v>
      </c>
      <c r="V1">
        <v>8</v>
      </c>
      <c r="W1">
        <v>9</v>
      </c>
      <c r="X1">
        <v>10</v>
      </c>
      <c r="AM1" s="24" t="str">
        <f>AO4&amp;AO5&amp;AO6&amp;AO7&amp;AO8&amp;AO9&amp;AO10&amp;AO11&amp;AO12&amp;AO13&amp;AO14&amp;AO15&amp;AO16&amp;AO17&amp;AO18&amp;AO19&amp;AO20&amp;AO21&amp;AO22&amp;AO23&amp;AO24&amp;AO25&amp;AO26&amp;AO27&amp;AO28&amp;AO29&amp;AO30&amp;AO31&amp;AO32&amp;AO33&amp;AO34&amp;AO35&amp;AO36&amp;AO37&amp;AO38&amp;AO39&amp;AO40&amp;AO41&amp;AO42&amp;AO43&amp;AO44&amp;AO45&amp;AO46&amp;AO47&amp;AO48&amp;AO49&amp;AO50</f>
        <v/>
      </c>
      <c r="AN1">
        <f>LEN(AM1)</f>
        <v>0</v>
      </c>
      <c r="AO1" t="str">
        <f>TEXT(AI4,"DD.MM.RRRR")</f>
        <v>00.01.1900</v>
      </c>
      <c r="AQ1" s="3">
        <f ca="1">TODAY()</f>
        <v>44341</v>
      </c>
    </row>
    <row r="2" spans="1:43" x14ac:dyDescent="0.25">
      <c r="AM2" s="24"/>
      <c r="AN2">
        <f t="array" ref="AN2">SUM(IF((AO4:AO50=""),0,1))</f>
        <v>0</v>
      </c>
      <c r="AQ2" s="3"/>
    </row>
    <row r="3" spans="1:43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120</v>
      </c>
      <c r="L3" t="s">
        <v>122</v>
      </c>
      <c r="M3" t="s">
        <v>140</v>
      </c>
      <c r="N3" t="s">
        <v>123</v>
      </c>
      <c r="Q3" t="s">
        <v>113</v>
      </c>
      <c r="R3" t="s">
        <v>110</v>
      </c>
      <c r="S3" t="s">
        <v>4</v>
      </c>
      <c r="T3" t="s">
        <v>5</v>
      </c>
      <c r="U3" t="s">
        <v>6</v>
      </c>
      <c r="V3" t="s">
        <v>7</v>
      </c>
      <c r="W3" t="s">
        <v>8</v>
      </c>
      <c r="X3" t="s">
        <v>9</v>
      </c>
      <c r="Y3" t="s">
        <v>111</v>
      </c>
      <c r="Z3" s="2" t="s">
        <v>4</v>
      </c>
      <c r="AA3" s="2" t="s">
        <v>5</v>
      </c>
      <c r="AB3" s="2" t="s">
        <v>6</v>
      </c>
      <c r="AC3" s="2" t="s">
        <v>7</v>
      </c>
      <c r="AD3" s="2" t="s">
        <v>8</v>
      </c>
      <c r="AE3" s="2" t="s">
        <v>9</v>
      </c>
      <c r="AF3" s="2"/>
      <c r="AG3" s="2" t="s">
        <v>129</v>
      </c>
      <c r="AH3" s="2" t="s">
        <v>124</v>
      </c>
      <c r="AI3" s="2" t="s">
        <v>125</v>
      </c>
      <c r="AJ3" s="2" t="s">
        <v>131</v>
      </c>
      <c r="AK3" s="2" t="s">
        <v>127</v>
      </c>
      <c r="AL3" s="2" t="s">
        <v>130</v>
      </c>
      <c r="AM3" s="2" t="s">
        <v>128</v>
      </c>
      <c r="AN3" s="2" t="s">
        <v>126</v>
      </c>
      <c r="AO3" s="2" t="s">
        <v>156</v>
      </c>
      <c r="AQ3">
        <v>7</v>
      </c>
    </row>
    <row r="4" spans="1:43" x14ac:dyDescent="0.25">
      <c r="A4" t="s">
        <v>91</v>
      </c>
      <c r="B4" t="s">
        <v>92</v>
      </c>
      <c r="C4">
        <v>4</v>
      </c>
      <c r="D4" t="s">
        <v>15</v>
      </c>
      <c r="K4" t="str">
        <f t="shared" ref="K4:K50" si="0">"List2!"&amp;VLOOKUP(D4,$O$4:$P$8,2,FALSE)</f>
        <v>List2!Q4</v>
      </c>
      <c r="L4">
        <v>1</v>
      </c>
      <c r="M4">
        <v>1</v>
      </c>
      <c r="N4" s="3"/>
      <c r="O4" t="s">
        <v>15</v>
      </c>
      <c r="P4" t="s">
        <v>141</v>
      </c>
      <c r="Q4" t="s">
        <v>115</v>
      </c>
      <c r="R4" s="1" t="str">
        <f>T(List1!B12)</f>
        <v/>
      </c>
      <c r="S4" s="1" t="str">
        <f t="shared" ref="S4:X13" si="1">IF(R4&lt;&gt;"",T(VLOOKUP($R4,$A$4:$J$50,S$1,FALSE)),"")</f>
        <v/>
      </c>
      <c r="T4" s="1" t="str">
        <f t="shared" si="1"/>
        <v/>
      </c>
      <c r="U4" s="1" t="str">
        <f t="shared" si="1"/>
        <v/>
      </c>
      <c r="V4" s="1" t="str">
        <f t="shared" si="1"/>
        <v/>
      </c>
      <c r="W4" s="1" t="str">
        <f t="shared" si="1"/>
        <v/>
      </c>
      <c r="X4" s="1" t="str">
        <f t="shared" si="1"/>
        <v/>
      </c>
      <c r="Y4" s="1" t="str">
        <f>IF(R4&lt;&gt;"",IF(ISNA(VLOOKUP(R4,List2!R5:$R$50,2,FALSE)),"","DUPLICITA "),"")</f>
        <v/>
      </c>
      <c r="Z4" s="1" t="str">
        <f t="shared" ref="Z4:AE4" si="2">IF(ISNA(VLOOKUP(S4,$R$4:$R$49,1,FALSE)),S4,"")</f>
        <v/>
      </c>
      <c r="AA4" s="1" t="str">
        <f t="shared" si="2"/>
        <v/>
      </c>
      <c r="AB4" s="1" t="str">
        <f t="shared" si="2"/>
        <v/>
      </c>
      <c r="AC4" s="1" t="str">
        <f t="shared" si="2"/>
        <v/>
      </c>
      <c r="AD4" s="1" t="str">
        <f t="shared" si="2"/>
        <v/>
      </c>
      <c r="AE4" s="1" t="str">
        <f t="shared" si="2"/>
        <v/>
      </c>
      <c r="AF4" s="1" t="str">
        <f>IF(Z4="","",Z4&amp;", ")&amp;IF(AA4="","",AA4&amp;", ")&amp;IF(AB4="","",AB4&amp;", ")&amp;IF(AC4="","",AC4&amp;", ")&amp;IF(AD4="","",AD4&amp;", ")&amp;IF(AE4="","",AE4)</f>
        <v/>
      </c>
      <c r="AG4" s="1" t="str">
        <f>IF(R4&lt;&gt;"",IF(Y4&lt;&gt;"",Y4,IF(AF4&lt;&gt;"","Nezadané rekvizity "&amp;AF4,"")),"")</f>
        <v/>
      </c>
      <c r="AH4" s="4" t="str">
        <f>IF((List1!G12)&lt;&gt;"",(List1!G12),"")</f>
        <v/>
      </c>
      <c r="AI4" s="4">
        <f>IF(R4&lt;&gt;"",(VLOOKUP($R4,$A$4:$N$50,14,FALSE)),0)</f>
        <v>0</v>
      </c>
      <c r="AJ4" s="4" t="str">
        <f>IF((List1!H12)&lt;&gt;"",(List1!H12),"")</f>
        <v/>
      </c>
      <c r="AK4" s="4" t="str">
        <f>IF(AND(R4&lt;&gt;"",AH4=""),"Zadejte datum splnění. ","")</f>
        <v/>
      </c>
      <c r="AL4" s="4" t="str">
        <f>IF(AND(R4&lt;&gt;"",AJ4=""),"Zadejte výsledek. ","")</f>
        <v/>
      </c>
      <c r="AM4" t="str">
        <f>IF(AH4&lt;AI4,"Od "&amp;TEXT(AI4,"DD.MM.RRRR")&amp;" došlo ke změně obsahu předmětu. Uznání předmětu bude vázáno na vykonání rozdílové zkoušky. ","")</f>
        <v/>
      </c>
      <c r="AN4" t="str">
        <f>AG4&amp;AK4&amp;AL4&amp;AM4</f>
        <v/>
      </c>
      <c r="AO4" t="str">
        <f>IF(AM4&lt;&gt;"",R4&amp;" "&amp;VLOOKUP(R4,$A$4:$B$50,2,FALSE)&amp;", ","")</f>
        <v/>
      </c>
      <c r="AQ4" s="3">
        <f ca="1">DATE(YEAR(AQ1)-AQ3,MONTH(AQ1),DAY(AQ1))</f>
        <v>41784</v>
      </c>
    </row>
    <row r="5" spans="1:43" x14ac:dyDescent="0.25">
      <c r="A5" t="s">
        <v>28</v>
      </c>
      <c r="B5" t="s">
        <v>93</v>
      </c>
      <c r="C5">
        <v>6</v>
      </c>
      <c r="D5" t="s">
        <v>12</v>
      </c>
      <c r="E5" t="s">
        <v>91</v>
      </c>
      <c r="K5" t="str">
        <f t="shared" si="0"/>
        <v>List2!Q6:Q8</v>
      </c>
      <c r="L5">
        <v>2</v>
      </c>
      <c r="M5">
        <v>1</v>
      </c>
      <c r="N5" s="3"/>
      <c r="O5" t="s">
        <v>84</v>
      </c>
      <c r="P5" t="s">
        <v>142</v>
      </c>
      <c r="Q5" t="s">
        <v>116</v>
      </c>
      <c r="R5" s="1" t="str">
        <f>T(List1!B13)</f>
        <v/>
      </c>
      <c r="S5" s="1" t="str">
        <f t="shared" si="1"/>
        <v/>
      </c>
      <c r="T5" s="1" t="str">
        <f t="shared" si="1"/>
        <v/>
      </c>
      <c r="U5" s="1" t="str">
        <f t="shared" si="1"/>
        <v/>
      </c>
      <c r="V5" s="1" t="str">
        <f t="shared" si="1"/>
        <v/>
      </c>
      <c r="W5" s="1" t="str">
        <f t="shared" si="1"/>
        <v/>
      </c>
      <c r="X5" s="1" t="str">
        <f t="shared" si="1"/>
        <v/>
      </c>
      <c r="Y5" s="1" t="str">
        <f>IF(R5&lt;&gt;"",IF(ISNA(VLOOKUP(R5,List2!R6:$R$50,2,FALSE)),"","DUPLICITA "),"")</f>
        <v/>
      </c>
      <c r="Z5" s="1" t="str">
        <f t="shared" ref="Z5:Z37" si="3">IF(ISNA(VLOOKUP(S5,$R$4:$R$49,1,FALSE)),S5,"")</f>
        <v/>
      </c>
      <c r="AA5" s="1" t="str">
        <f t="shared" ref="AA5:AA37" si="4">IF(ISNA(VLOOKUP(T5,$R$4:$R$49,1,FALSE)),T5,"")</f>
        <v/>
      </c>
      <c r="AB5" s="1" t="str">
        <f t="shared" ref="AB5:AB37" si="5">IF(ISNA(VLOOKUP(U5,$R$4:$R$49,1,FALSE)),U5,"")</f>
        <v/>
      </c>
      <c r="AC5" s="1" t="str">
        <f t="shared" ref="AC5:AC37" si="6">IF(ISNA(VLOOKUP(V5,$R$4:$R$49,1,FALSE)),V5,"")</f>
        <v/>
      </c>
      <c r="AD5" s="1" t="str">
        <f t="shared" ref="AD5:AD37" si="7">IF(ISNA(VLOOKUP(W5,$R$4:$R$49,1,FALSE)),W5,"")</f>
        <v/>
      </c>
      <c r="AE5" s="1" t="str">
        <f t="shared" ref="AE5:AE37" si="8">IF(ISNA(VLOOKUP(X5,$R$4:$R$49,1,FALSE)),X5,"")</f>
        <v/>
      </c>
      <c r="AF5" s="1" t="str">
        <f t="shared" ref="AF5:AF37" si="9">IF(Z5="","",Z5&amp;", ")&amp;IF(AA5="","",AA5&amp;", ")&amp;IF(AB5="","",AB5&amp;", ")&amp;IF(AC5="","",AC5&amp;", ")&amp;IF(AD5="","",AD5&amp;", ")&amp;IF(AE5="","",AE5)</f>
        <v/>
      </c>
      <c r="AG5" s="1" t="str">
        <f t="shared" ref="AG5:AG37" si="10">IF(R5&lt;&gt;"",IF(Y5&lt;&gt;"",Y5,IF(AF5&lt;&gt;"","Nezadané rekvizity "&amp;AF5,"")),"")</f>
        <v/>
      </c>
      <c r="AH5" s="4" t="str">
        <f>IF((List1!G13)&lt;&gt;"",(List1!G13),"")</f>
        <v/>
      </c>
      <c r="AI5" s="4">
        <f t="shared" ref="AI5:AI50" si="11">IF(R5&lt;&gt;"",(VLOOKUP($R5,$A$4:$N$50,14,FALSE)),0)</f>
        <v>0</v>
      </c>
      <c r="AJ5" s="4" t="str">
        <f>IF((List1!H13)&lt;&gt;"",(List1!H13),"")</f>
        <v/>
      </c>
      <c r="AK5" s="4" t="str">
        <f t="shared" ref="AK5:AK37" si="12">IF(AND(R5&lt;&gt;"",AH5=""),"Zadejte datum splnění. ","")</f>
        <v/>
      </c>
      <c r="AL5" s="4" t="str">
        <f t="shared" ref="AL5:AL37" si="13">IF(AND(R5&lt;&gt;"",AJ5=""),"Zadejte výsledek. ","")</f>
        <v/>
      </c>
      <c r="AM5" t="str">
        <f t="shared" ref="AM5:AM32" si="14">IF(AH5&lt;AI5,"Od "&amp;TEXT(AI5,"DD.MM.RRRR")&amp;" došlo ke změně obsahu předmětu. Uznání předmětu bude vázáno na vykonání rozdílové zkoušky. ","")</f>
        <v/>
      </c>
      <c r="AN5" t="str">
        <f t="shared" ref="AN5:AN32" si="15">AG5&amp;AK5&amp;AL5&amp;AM5</f>
        <v/>
      </c>
      <c r="AO5" t="str">
        <f t="shared" ref="AO5:AO50" si="16">IF(AM5&lt;&gt;"",R5&amp;" "&amp;VLOOKUP(R5,$A$4:$B$50,2,FALSE)&amp;", ","")</f>
        <v/>
      </c>
    </row>
    <row r="6" spans="1:43" x14ac:dyDescent="0.25">
      <c r="A6" t="s">
        <v>54</v>
      </c>
      <c r="B6" t="s">
        <v>153</v>
      </c>
      <c r="C6">
        <v>4</v>
      </c>
      <c r="D6" t="s">
        <v>15</v>
      </c>
      <c r="K6" t="str">
        <f t="shared" si="0"/>
        <v>List2!Q4</v>
      </c>
      <c r="L6">
        <v>3</v>
      </c>
      <c r="M6">
        <v>1</v>
      </c>
      <c r="N6" s="3"/>
      <c r="O6" t="s">
        <v>12</v>
      </c>
      <c r="P6" t="s">
        <v>155</v>
      </c>
      <c r="Q6" t="s">
        <v>117</v>
      </c>
      <c r="R6" s="1" t="str">
        <f>T(List1!B14)</f>
        <v/>
      </c>
      <c r="S6" s="1" t="str">
        <f t="shared" si="1"/>
        <v/>
      </c>
      <c r="T6" s="1" t="str">
        <f t="shared" si="1"/>
        <v/>
      </c>
      <c r="U6" s="1" t="str">
        <f t="shared" si="1"/>
        <v/>
      </c>
      <c r="V6" s="1" t="str">
        <f t="shared" si="1"/>
        <v/>
      </c>
      <c r="W6" s="1" t="str">
        <f t="shared" si="1"/>
        <v/>
      </c>
      <c r="X6" s="1" t="str">
        <f t="shared" si="1"/>
        <v/>
      </c>
      <c r="Y6" s="1" t="str">
        <f>IF(R6&lt;&gt;"",IF(ISNA(VLOOKUP(R6,List2!R7:$R$50,2,FALSE)),"","DUPLICITA "),"")</f>
        <v/>
      </c>
      <c r="Z6" s="1" t="str">
        <f t="shared" si="3"/>
        <v/>
      </c>
      <c r="AA6" s="1" t="str">
        <f t="shared" si="4"/>
        <v/>
      </c>
      <c r="AB6" s="1" t="str">
        <f t="shared" si="5"/>
        <v/>
      </c>
      <c r="AC6" s="1" t="str">
        <f t="shared" si="6"/>
        <v/>
      </c>
      <c r="AD6" s="1" t="str">
        <f t="shared" si="7"/>
        <v/>
      </c>
      <c r="AE6" s="1" t="str">
        <f t="shared" si="8"/>
        <v/>
      </c>
      <c r="AF6" s="1" t="str">
        <f t="shared" si="9"/>
        <v/>
      </c>
      <c r="AG6" s="1" t="str">
        <f t="shared" si="10"/>
        <v/>
      </c>
      <c r="AH6" s="4" t="str">
        <f>IF((List1!G14)&lt;&gt;"",(List1!G14),"")</f>
        <v/>
      </c>
      <c r="AI6" s="4">
        <f t="shared" si="11"/>
        <v>0</v>
      </c>
      <c r="AJ6" s="4" t="str">
        <f>IF((List1!H14)&lt;&gt;"",(List1!H14),"")</f>
        <v/>
      </c>
      <c r="AK6" s="4" t="str">
        <f t="shared" si="12"/>
        <v/>
      </c>
      <c r="AL6" s="4" t="str">
        <f t="shared" si="13"/>
        <v/>
      </c>
      <c r="AM6" t="str">
        <f t="shared" si="14"/>
        <v/>
      </c>
      <c r="AN6" t="str">
        <f t="shared" si="15"/>
        <v/>
      </c>
      <c r="AO6" t="str">
        <f t="shared" si="16"/>
        <v/>
      </c>
    </row>
    <row r="7" spans="1:43" x14ac:dyDescent="0.25">
      <c r="A7" t="s">
        <v>31</v>
      </c>
      <c r="B7" t="s">
        <v>154</v>
      </c>
      <c r="C7">
        <v>6</v>
      </c>
      <c r="D7" t="s">
        <v>12</v>
      </c>
      <c r="E7" t="s">
        <v>54</v>
      </c>
      <c r="K7" t="str">
        <f t="shared" si="0"/>
        <v>List2!Q6:Q8</v>
      </c>
      <c r="L7">
        <v>4</v>
      </c>
      <c r="M7">
        <v>1</v>
      </c>
      <c r="N7" s="3"/>
      <c r="O7" t="s">
        <v>61</v>
      </c>
      <c r="P7" t="s">
        <v>155</v>
      </c>
      <c r="Q7" t="s">
        <v>118</v>
      </c>
      <c r="R7" s="1" t="str">
        <f>T(List1!B15)</f>
        <v/>
      </c>
      <c r="S7" s="1" t="str">
        <f t="shared" si="1"/>
        <v/>
      </c>
      <c r="T7" s="1" t="str">
        <f t="shared" si="1"/>
        <v/>
      </c>
      <c r="U7" s="1" t="str">
        <f t="shared" si="1"/>
        <v/>
      </c>
      <c r="V7" s="1" t="str">
        <f t="shared" si="1"/>
        <v/>
      </c>
      <c r="W7" s="1" t="str">
        <f t="shared" si="1"/>
        <v/>
      </c>
      <c r="X7" s="1" t="str">
        <f t="shared" si="1"/>
        <v/>
      </c>
      <c r="Y7" s="1" t="str">
        <f>IF(R7&lt;&gt;"",IF(ISNA(VLOOKUP(R7,List2!R8:$R$50,2,FALSE)),"","DUPLICITA "),"")</f>
        <v/>
      </c>
      <c r="Z7" s="1" t="str">
        <f t="shared" si="3"/>
        <v/>
      </c>
      <c r="AA7" s="1" t="str">
        <f t="shared" si="4"/>
        <v/>
      </c>
      <c r="AB7" s="1" t="str">
        <f t="shared" si="5"/>
        <v/>
      </c>
      <c r="AC7" s="1" t="str">
        <f t="shared" si="6"/>
        <v/>
      </c>
      <c r="AD7" s="1" t="str">
        <f t="shared" si="7"/>
        <v/>
      </c>
      <c r="AE7" s="1" t="str">
        <f t="shared" si="8"/>
        <v/>
      </c>
      <c r="AF7" s="1" t="str">
        <f t="shared" si="9"/>
        <v/>
      </c>
      <c r="AG7" s="1" t="str">
        <f t="shared" si="10"/>
        <v/>
      </c>
      <c r="AH7" s="4" t="str">
        <f>IF((List1!G15)&lt;&gt;"",(List1!G15),"")</f>
        <v/>
      </c>
      <c r="AI7" s="4">
        <f t="shared" si="11"/>
        <v>0</v>
      </c>
      <c r="AJ7" s="4" t="str">
        <f>IF((List1!H15)&lt;&gt;"",(List1!H15),"")</f>
        <v/>
      </c>
      <c r="AK7" s="4" t="str">
        <f t="shared" si="12"/>
        <v/>
      </c>
      <c r="AL7" s="4" t="str">
        <f t="shared" si="13"/>
        <v/>
      </c>
      <c r="AM7" t="str">
        <f t="shared" si="14"/>
        <v/>
      </c>
      <c r="AN7" t="str">
        <f t="shared" si="15"/>
        <v/>
      </c>
      <c r="AO7" t="str">
        <f t="shared" si="16"/>
        <v/>
      </c>
    </row>
    <row r="8" spans="1:43" x14ac:dyDescent="0.25">
      <c r="A8" t="s">
        <v>69</v>
      </c>
      <c r="B8" t="s">
        <v>70</v>
      </c>
      <c r="C8">
        <v>4</v>
      </c>
      <c r="D8" t="s">
        <v>15</v>
      </c>
      <c r="K8" t="str">
        <f t="shared" si="0"/>
        <v>List2!Q4</v>
      </c>
      <c r="L8">
        <v>5</v>
      </c>
      <c r="M8">
        <v>1</v>
      </c>
      <c r="N8" s="3"/>
      <c r="O8" t="s">
        <v>103</v>
      </c>
      <c r="P8" t="s">
        <v>155</v>
      </c>
      <c r="Q8" t="s">
        <v>119</v>
      </c>
      <c r="R8" s="1" t="str">
        <f>T(List1!B16)</f>
        <v/>
      </c>
      <c r="S8" s="1" t="str">
        <f t="shared" si="1"/>
        <v/>
      </c>
      <c r="T8" s="1" t="str">
        <f t="shared" si="1"/>
        <v/>
      </c>
      <c r="U8" s="1" t="str">
        <f t="shared" si="1"/>
        <v/>
      </c>
      <c r="V8" s="1" t="str">
        <f t="shared" si="1"/>
        <v/>
      </c>
      <c r="W8" s="1" t="str">
        <f t="shared" si="1"/>
        <v/>
      </c>
      <c r="X8" s="1" t="str">
        <f t="shared" si="1"/>
        <v/>
      </c>
      <c r="Y8" s="1" t="str">
        <f>IF(R8&lt;&gt;"",IF(ISNA(VLOOKUP(R8,List2!R9:$R$50,2,FALSE)),"","DUPLICITA "),"")</f>
        <v/>
      </c>
      <c r="Z8" s="1" t="str">
        <f t="shared" si="3"/>
        <v/>
      </c>
      <c r="AA8" s="1" t="str">
        <f t="shared" si="4"/>
        <v/>
      </c>
      <c r="AB8" s="1" t="str">
        <f t="shared" si="5"/>
        <v/>
      </c>
      <c r="AC8" s="1" t="str">
        <f t="shared" si="6"/>
        <v/>
      </c>
      <c r="AD8" s="1" t="str">
        <f t="shared" si="7"/>
        <v/>
      </c>
      <c r="AE8" s="1" t="str">
        <f t="shared" si="8"/>
        <v/>
      </c>
      <c r="AF8" s="1" t="str">
        <f t="shared" si="9"/>
        <v/>
      </c>
      <c r="AG8" s="1" t="str">
        <f t="shared" si="10"/>
        <v/>
      </c>
      <c r="AH8" s="4" t="str">
        <f>IF((List1!G16)&lt;&gt;"",(List1!G16),"")</f>
        <v/>
      </c>
      <c r="AI8" s="4">
        <f t="shared" si="11"/>
        <v>0</v>
      </c>
      <c r="AJ8" s="4" t="str">
        <f>IF((List1!H16)&lt;&gt;"",(List1!H16),"")</f>
        <v/>
      </c>
      <c r="AK8" s="4" t="str">
        <f t="shared" si="12"/>
        <v/>
      </c>
      <c r="AL8" s="4" t="str">
        <f t="shared" si="13"/>
        <v/>
      </c>
      <c r="AM8" t="str">
        <f t="shared" si="14"/>
        <v/>
      </c>
      <c r="AN8" t="str">
        <f t="shared" si="15"/>
        <v/>
      </c>
      <c r="AO8" t="str">
        <f t="shared" si="16"/>
        <v/>
      </c>
    </row>
    <row r="9" spans="1:43" x14ac:dyDescent="0.25">
      <c r="A9" t="s">
        <v>32</v>
      </c>
      <c r="B9" t="s">
        <v>71</v>
      </c>
      <c r="C9">
        <v>6</v>
      </c>
      <c r="D9" t="s">
        <v>61</v>
      </c>
      <c r="E9" t="s">
        <v>69</v>
      </c>
      <c r="K9" t="str">
        <f t="shared" si="0"/>
        <v>List2!Q6:Q8</v>
      </c>
      <c r="L9">
        <v>6</v>
      </c>
      <c r="M9">
        <v>1</v>
      </c>
      <c r="N9" s="3"/>
      <c r="R9" s="1" t="str">
        <f>T(List1!B17)</f>
        <v/>
      </c>
      <c r="S9" s="1" t="str">
        <f t="shared" si="1"/>
        <v/>
      </c>
      <c r="T9" s="1" t="str">
        <f t="shared" si="1"/>
        <v/>
      </c>
      <c r="U9" s="1" t="str">
        <f t="shared" si="1"/>
        <v/>
      </c>
      <c r="V9" s="1" t="str">
        <f t="shared" si="1"/>
        <v/>
      </c>
      <c r="W9" s="1" t="str">
        <f t="shared" si="1"/>
        <v/>
      </c>
      <c r="X9" s="1" t="str">
        <f t="shared" si="1"/>
        <v/>
      </c>
      <c r="Y9" s="1" t="str">
        <f>IF(R9&lt;&gt;"",IF(ISNA(VLOOKUP(R9,List2!R10:$R$50,2,FALSE)),"","DUPLICITA "),"")</f>
        <v/>
      </c>
      <c r="Z9" s="1" t="str">
        <f t="shared" si="3"/>
        <v/>
      </c>
      <c r="AA9" s="1" t="str">
        <f t="shared" si="4"/>
        <v/>
      </c>
      <c r="AB9" s="1" t="str">
        <f t="shared" si="5"/>
        <v/>
      </c>
      <c r="AC9" s="1" t="str">
        <f t="shared" si="6"/>
        <v/>
      </c>
      <c r="AD9" s="1" t="str">
        <f t="shared" si="7"/>
        <v/>
      </c>
      <c r="AE9" s="1" t="str">
        <f t="shared" si="8"/>
        <v/>
      </c>
      <c r="AF9" s="1" t="str">
        <f t="shared" si="9"/>
        <v/>
      </c>
      <c r="AG9" s="1" t="str">
        <f t="shared" si="10"/>
        <v/>
      </c>
      <c r="AH9" s="4" t="str">
        <f>IF((List1!G17)&lt;&gt;"",(List1!G17),"")</f>
        <v/>
      </c>
      <c r="AI9" s="4">
        <f t="shared" si="11"/>
        <v>0</v>
      </c>
      <c r="AJ9" s="4" t="str">
        <f>IF((List1!H17)&lt;&gt;"",(List1!H17),"")</f>
        <v/>
      </c>
      <c r="AK9" s="4" t="str">
        <f t="shared" si="12"/>
        <v/>
      </c>
      <c r="AL9" s="4" t="str">
        <f t="shared" si="13"/>
        <v/>
      </c>
      <c r="AM9" t="str">
        <f t="shared" si="14"/>
        <v/>
      </c>
      <c r="AN9" t="str">
        <f t="shared" si="15"/>
        <v/>
      </c>
      <c r="AO9" t="str">
        <f t="shared" si="16"/>
        <v/>
      </c>
    </row>
    <row r="10" spans="1:43" x14ac:dyDescent="0.25">
      <c r="A10" t="s">
        <v>10</v>
      </c>
      <c r="B10" t="s">
        <v>11</v>
      </c>
      <c r="C10">
        <v>6</v>
      </c>
      <c r="D10" t="s">
        <v>12</v>
      </c>
      <c r="K10" t="str">
        <f t="shared" si="0"/>
        <v>List2!Q6:Q8</v>
      </c>
      <c r="L10">
        <v>7</v>
      </c>
      <c r="M10">
        <v>1</v>
      </c>
      <c r="N10" s="3"/>
      <c r="R10" s="1" t="str">
        <f>T(List1!B18)</f>
        <v/>
      </c>
      <c r="S10" s="1" t="str">
        <f t="shared" si="1"/>
        <v/>
      </c>
      <c r="T10" s="1" t="str">
        <f t="shared" si="1"/>
        <v/>
      </c>
      <c r="U10" s="1" t="str">
        <f t="shared" si="1"/>
        <v/>
      </c>
      <c r="V10" s="1" t="str">
        <f t="shared" si="1"/>
        <v/>
      </c>
      <c r="W10" s="1" t="str">
        <f t="shared" si="1"/>
        <v/>
      </c>
      <c r="X10" s="1" t="str">
        <f t="shared" si="1"/>
        <v/>
      </c>
      <c r="Y10" s="1" t="str">
        <f>IF(R10&lt;&gt;"",IF(ISNA(VLOOKUP(R10,List2!R11:$R$50,2,FALSE)),"","DUPLICITA "),"")</f>
        <v/>
      </c>
      <c r="Z10" s="1" t="str">
        <f t="shared" si="3"/>
        <v/>
      </c>
      <c r="AA10" s="1" t="str">
        <f t="shared" si="4"/>
        <v/>
      </c>
      <c r="AB10" s="1" t="str">
        <f t="shared" si="5"/>
        <v/>
      </c>
      <c r="AC10" s="1" t="str">
        <f t="shared" si="6"/>
        <v/>
      </c>
      <c r="AD10" s="1" t="str">
        <f t="shared" si="7"/>
        <v/>
      </c>
      <c r="AE10" s="1" t="str">
        <f t="shared" si="8"/>
        <v/>
      </c>
      <c r="AF10" s="1" t="str">
        <f t="shared" si="9"/>
        <v/>
      </c>
      <c r="AG10" s="1" t="str">
        <f t="shared" si="10"/>
        <v/>
      </c>
      <c r="AH10" s="4" t="str">
        <f>IF((List1!G18)&lt;&gt;"",(List1!G18),"")</f>
        <v/>
      </c>
      <c r="AI10" s="4">
        <f t="shared" si="11"/>
        <v>0</v>
      </c>
      <c r="AJ10" s="4" t="str">
        <f>IF((List1!H18)&lt;&gt;"",(List1!H18),"")</f>
        <v/>
      </c>
      <c r="AK10" s="4" t="str">
        <f t="shared" si="12"/>
        <v/>
      </c>
      <c r="AL10" s="4" t="str">
        <f t="shared" si="13"/>
        <v/>
      </c>
      <c r="AM10" t="str">
        <f t="shared" si="14"/>
        <v/>
      </c>
      <c r="AN10" t="str">
        <f t="shared" si="15"/>
        <v/>
      </c>
      <c r="AO10" t="str">
        <f t="shared" si="16"/>
        <v/>
      </c>
    </row>
    <row r="11" spans="1:43" x14ac:dyDescent="0.25">
      <c r="A11" t="s">
        <v>100</v>
      </c>
      <c r="B11" t="s">
        <v>101</v>
      </c>
      <c r="C11">
        <v>6</v>
      </c>
      <c r="D11" t="s">
        <v>12</v>
      </c>
      <c r="K11" t="str">
        <f t="shared" si="0"/>
        <v>List2!Q6:Q8</v>
      </c>
      <c r="L11">
        <v>8</v>
      </c>
      <c r="M11">
        <v>1</v>
      </c>
      <c r="N11" s="3"/>
      <c r="R11" s="1" t="str">
        <f>T(List1!B19)</f>
        <v/>
      </c>
      <c r="S11" s="1" t="str">
        <f t="shared" si="1"/>
        <v/>
      </c>
      <c r="T11" s="1" t="str">
        <f t="shared" si="1"/>
        <v/>
      </c>
      <c r="U11" s="1" t="str">
        <f t="shared" si="1"/>
        <v/>
      </c>
      <c r="V11" s="1" t="str">
        <f t="shared" si="1"/>
        <v/>
      </c>
      <c r="W11" s="1" t="str">
        <f t="shared" si="1"/>
        <v/>
      </c>
      <c r="X11" s="1" t="str">
        <f t="shared" si="1"/>
        <v/>
      </c>
      <c r="Y11" s="1" t="str">
        <f>IF(R11&lt;&gt;"",IF(ISNA(VLOOKUP(R11,List2!R12:$R$50,2,FALSE)),"","DUPLICITA "),"")</f>
        <v/>
      </c>
      <c r="Z11" s="1" t="str">
        <f t="shared" si="3"/>
        <v/>
      </c>
      <c r="AA11" s="1" t="str">
        <f t="shared" si="4"/>
        <v/>
      </c>
      <c r="AB11" s="1" t="str">
        <f t="shared" si="5"/>
        <v/>
      </c>
      <c r="AC11" s="1" t="str">
        <f t="shared" si="6"/>
        <v/>
      </c>
      <c r="AD11" s="1" t="str">
        <f t="shared" si="7"/>
        <v/>
      </c>
      <c r="AE11" s="1" t="str">
        <f t="shared" si="8"/>
        <v/>
      </c>
      <c r="AF11" s="1" t="str">
        <f t="shared" si="9"/>
        <v/>
      </c>
      <c r="AG11" s="1" t="str">
        <f t="shared" si="10"/>
        <v/>
      </c>
      <c r="AH11" s="4" t="str">
        <f>IF((List1!G19)&lt;&gt;"",(List1!G19),"")</f>
        <v/>
      </c>
      <c r="AI11" s="4">
        <f t="shared" si="11"/>
        <v>0</v>
      </c>
      <c r="AJ11" s="4" t="str">
        <f>IF((List1!H19)&lt;&gt;"",(List1!H19),"")</f>
        <v/>
      </c>
      <c r="AK11" s="4" t="str">
        <f t="shared" si="12"/>
        <v/>
      </c>
      <c r="AL11" s="4" t="str">
        <f t="shared" si="13"/>
        <v/>
      </c>
      <c r="AM11" t="str">
        <f t="shared" si="14"/>
        <v/>
      </c>
      <c r="AN11" t="str">
        <f t="shared" si="15"/>
        <v/>
      </c>
      <c r="AO11" t="str">
        <f t="shared" si="16"/>
        <v/>
      </c>
    </row>
    <row r="12" spans="1:43" x14ac:dyDescent="0.25">
      <c r="A12" t="s">
        <v>62</v>
      </c>
      <c r="B12" t="s">
        <v>63</v>
      </c>
      <c r="C12">
        <v>6</v>
      </c>
      <c r="D12" t="s">
        <v>12</v>
      </c>
      <c r="K12" t="str">
        <f t="shared" si="0"/>
        <v>List2!Q6:Q8</v>
      </c>
      <c r="L12">
        <v>9</v>
      </c>
      <c r="M12">
        <v>1</v>
      </c>
      <c r="N12" s="3"/>
      <c r="R12" s="1" t="str">
        <f>T(List1!B20)</f>
        <v/>
      </c>
      <c r="S12" s="1" t="str">
        <f t="shared" si="1"/>
        <v/>
      </c>
      <c r="T12" s="1" t="str">
        <f t="shared" si="1"/>
        <v/>
      </c>
      <c r="U12" s="1" t="str">
        <f t="shared" si="1"/>
        <v/>
      </c>
      <c r="V12" s="1" t="str">
        <f t="shared" si="1"/>
        <v/>
      </c>
      <c r="W12" s="1" t="str">
        <f t="shared" si="1"/>
        <v/>
      </c>
      <c r="X12" s="1" t="str">
        <f t="shared" si="1"/>
        <v/>
      </c>
      <c r="Y12" s="1" t="str">
        <f>IF(R12&lt;&gt;"",IF(ISNA(VLOOKUP(R12,List2!R13:$R$50,2,FALSE)),"","DUPLICITA "),"")</f>
        <v/>
      </c>
      <c r="Z12" s="1" t="str">
        <f t="shared" si="3"/>
        <v/>
      </c>
      <c r="AA12" s="1" t="str">
        <f t="shared" si="4"/>
        <v/>
      </c>
      <c r="AB12" s="1" t="str">
        <f t="shared" si="5"/>
        <v/>
      </c>
      <c r="AC12" s="1" t="str">
        <f t="shared" si="6"/>
        <v/>
      </c>
      <c r="AD12" s="1" t="str">
        <f t="shared" si="7"/>
        <v/>
      </c>
      <c r="AE12" s="1" t="str">
        <f t="shared" si="8"/>
        <v/>
      </c>
      <c r="AF12" s="1" t="str">
        <f t="shared" si="9"/>
        <v/>
      </c>
      <c r="AG12" s="1" t="str">
        <f t="shared" si="10"/>
        <v/>
      </c>
      <c r="AH12" s="4" t="str">
        <f>IF((List1!G20)&lt;&gt;"",(List1!G20),"")</f>
        <v/>
      </c>
      <c r="AI12" s="4">
        <f t="shared" si="11"/>
        <v>0</v>
      </c>
      <c r="AJ12" s="4" t="str">
        <f>IF((List1!H20)&lt;&gt;"",(List1!H20),"")</f>
        <v/>
      </c>
      <c r="AK12" s="4" t="str">
        <f t="shared" si="12"/>
        <v/>
      </c>
      <c r="AL12" s="4" t="str">
        <f t="shared" si="13"/>
        <v/>
      </c>
      <c r="AM12" t="str">
        <f t="shared" si="14"/>
        <v/>
      </c>
      <c r="AN12" t="str">
        <f t="shared" si="15"/>
        <v/>
      </c>
      <c r="AO12" t="str">
        <f t="shared" si="16"/>
        <v/>
      </c>
    </row>
    <row r="13" spans="1:43" x14ac:dyDescent="0.25">
      <c r="A13" t="s">
        <v>89</v>
      </c>
      <c r="B13" t="s">
        <v>102</v>
      </c>
      <c r="C13">
        <v>5</v>
      </c>
      <c r="D13" t="s">
        <v>103</v>
      </c>
      <c r="K13" t="str">
        <f t="shared" si="0"/>
        <v>List2!Q6:Q8</v>
      </c>
      <c r="L13">
        <v>10</v>
      </c>
      <c r="M13">
        <v>1</v>
      </c>
      <c r="N13" s="3"/>
      <c r="R13" s="1" t="str">
        <f>T(List1!B21)</f>
        <v/>
      </c>
      <c r="S13" s="1" t="str">
        <f t="shared" si="1"/>
        <v/>
      </c>
      <c r="T13" s="1" t="str">
        <f t="shared" si="1"/>
        <v/>
      </c>
      <c r="U13" s="1" t="str">
        <f t="shared" si="1"/>
        <v/>
      </c>
      <c r="V13" s="1" t="str">
        <f t="shared" si="1"/>
        <v/>
      </c>
      <c r="W13" s="1" t="str">
        <f t="shared" si="1"/>
        <v/>
      </c>
      <c r="X13" s="1" t="str">
        <f t="shared" si="1"/>
        <v/>
      </c>
      <c r="Y13" s="1" t="str">
        <f>IF(R13&lt;&gt;"",IF(ISNA(VLOOKUP(R13,List2!R14:$R$50,2,FALSE)),"","DUPLICITA "),"")</f>
        <v/>
      </c>
      <c r="Z13" s="1" t="str">
        <f t="shared" si="3"/>
        <v/>
      </c>
      <c r="AA13" s="1" t="str">
        <f t="shared" si="4"/>
        <v/>
      </c>
      <c r="AB13" s="1" t="str">
        <f t="shared" si="5"/>
        <v/>
      </c>
      <c r="AC13" s="1" t="str">
        <f t="shared" si="6"/>
        <v/>
      </c>
      <c r="AD13" s="1" t="str">
        <f t="shared" si="7"/>
        <v/>
      </c>
      <c r="AE13" s="1" t="str">
        <f t="shared" si="8"/>
        <v/>
      </c>
      <c r="AF13" s="1" t="str">
        <f t="shared" si="9"/>
        <v/>
      </c>
      <c r="AG13" s="1" t="str">
        <f t="shared" si="10"/>
        <v/>
      </c>
      <c r="AH13" s="4" t="str">
        <f>IF((List1!G21)&lt;&gt;"",(List1!G21),"")</f>
        <v/>
      </c>
      <c r="AI13" s="4">
        <f t="shared" si="11"/>
        <v>0</v>
      </c>
      <c r="AJ13" s="4" t="str">
        <f>IF((List1!H21)&lt;&gt;"",(List1!H21),"")</f>
        <v/>
      </c>
      <c r="AK13" s="4" t="str">
        <f t="shared" si="12"/>
        <v/>
      </c>
      <c r="AL13" s="4" t="str">
        <f t="shared" si="13"/>
        <v/>
      </c>
      <c r="AM13" t="str">
        <f t="shared" si="14"/>
        <v/>
      </c>
      <c r="AN13" t="str">
        <f t="shared" si="15"/>
        <v/>
      </c>
      <c r="AO13" t="str">
        <f t="shared" si="16"/>
        <v/>
      </c>
    </row>
    <row r="14" spans="1:43" x14ac:dyDescent="0.25">
      <c r="A14" t="s">
        <v>38</v>
      </c>
      <c r="B14" t="s">
        <v>104</v>
      </c>
      <c r="C14">
        <v>6</v>
      </c>
      <c r="D14" t="s">
        <v>61</v>
      </c>
      <c r="E14" t="s">
        <v>100</v>
      </c>
      <c r="F14" t="s">
        <v>89</v>
      </c>
      <c r="K14" t="str">
        <f t="shared" si="0"/>
        <v>List2!Q6:Q8</v>
      </c>
      <c r="L14">
        <v>11</v>
      </c>
      <c r="M14">
        <v>2</v>
      </c>
      <c r="N14" s="3"/>
      <c r="R14" s="1" t="str">
        <f>T(List1!B22)</f>
        <v/>
      </c>
      <c r="S14" s="1" t="str">
        <f t="shared" ref="S14:X23" si="17">IF(R14&lt;&gt;"",T(VLOOKUP($R14,$A$4:$J$50,S$1,FALSE)),"")</f>
        <v/>
      </c>
      <c r="T14" s="1" t="str">
        <f t="shared" si="17"/>
        <v/>
      </c>
      <c r="U14" s="1" t="str">
        <f t="shared" si="17"/>
        <v/>
      </c>
      <c r="V14" s="1" t="str">
        <f t="shared" si="17"/>
        <v/>
      </c>
      <c r="W14" s="1" t="str">
        <f t="shared" si="17"/>
        <v/>
      </c>
      <c r="X14" s="1" t="str">
        <f t="shared" si="17"/>
        <v/>
      </c>
      <c r="Y14" s="1" t="str">
        <f>IF(R14&lt;&gt;"",IF(ISNA(VLOOKUP(R14,List2!R15:$R$50,2,FALSE)),"","DUPLICITA "),"")</f>
        <v/>
      </c>
      <c r="Z14" s="1" t="str">
        <f t="shared" si="3"/>
        <v/>
      </c>
      <c r="AA14" s="1" t="str">
        <f t="shared" si="4"/>
        <v/>
      </c>
      <c r="AB14" s="1" t="str">
        <f t="shared" si="5"/>
        <v/>
      </c>
      <c r="AC14" s="1" t="str">
        <f t="shared" si="6"/>
        <v/>
      </c>
      <c r="AD14" s="1" t="str">
        <f t="shared" si="7"/>
        <v/>
      </c>
      <c r="AE14" s="1" t="str">
        <f t="shared" si="8"/>
        <v/>
      </c>
      <c r="AF14" s="1" t="str">
        <f t="shared" si="9"/>
        <v/>
      </c>
      <c r="AG14" s="1" t="str">
        <f t="shared" si="10"/>
        <v/>
      </c>
      <c r="AH14" s="4" t="str">
        <f>IF((List1!G22)&lt;&gt;"",(List1!G22),"")</f>
        <v/>
      </c>
      <c r="AI14" s="4">
        <f t="shared" si="11"/>
        <v>0</v>
      </c>
      <c r="AJ14" s="4" t="str">
        <f>IF((List1!H22)&lt;&gt;"",(List1!H22),"")</f>
        <v/>
      </c>
      <c r="AK14" s="4" t="str">
        <f t="shared" si="12"/>
        <v/>
      </c>
      <c r="AL14" s="4" t="str">
        <f t="shared" si="13"/>
        <v/>
      </c>
      <c r="AM14" t="str">
        <f t="shared" si="14"/>
        <v/>
      </c>
      <c r="AN14" t="str">
        <f t="shared" si="15"/>
        <v/>
      </c>
      <c r="AO14" t="str">
        <f t="shared" si="16"/>
        <v/>
      </c>
    </row>
    <row r="15" spans="1:43" x14ac:dyDescent="0.25">
      <c r="A15" t="s">
        <v>57</v>
      </c>
      <c r="B15" t="s">
        <v>58</v>
      </c>
      <c r="C15">
        <v>4</v>
      </c>
      <c r="D15" t="s">
        <v>15</v>
      </c>
      <c r="K15" t="str">
        <f t="shared" si="0"/>
        <v>List2!Q4</v>
      </c>
      <c r="L15">
        <v>12</v>
      </c>
      <c r="M15">
        <v>1</v>
      </c>
      <c r="N15" s="3"/>
      <c r="R15" s="1" t="str">
        <f>T(List1!B23)</f>
        <v/>
      </c>
      <c r="S15" s="1" t="str">
        <f t="shared" si="17"/>
        <v/>
      </c>
      <c r="T15" s="1" t="str">
        <f t="shared" si="17"/>
        <v/>
      </c>
      <c r="U15" s="1" t="str">
        <f t="shared" si="17"/>
        <v/>
      </c>
      <c r="V15" s="1" t="str">
        <f t="shared" si="17"/>
        <v/>
      </c>
      <c r="W15" s="1" t="str">
        <f t="shared" si="17"/>
        <v/>
      </c>
      <c r="X15" s="1" t="str">
        <f t="shared" si="17"/>
        <v/>
      </c>
      <c r="Y15" s="1" t="str">
        <f>IF(R15&lt;&gt;"",IF(ISNA(VLOOKUP(R15,List2!R16:$R$50,2,FALSE)),"","DUPLICITA "),"")</f>
        <v/>
      </c>
      <c r="Z15" s="1" t="str">
        <f t="shared" si="3"/>
        <v/>
      </c>
      <c r="AA15" s="1" t="str">
        <f t="shared" si="4"/>
        <v/>
      </c>
      <c r="AB15" s="1" t="str">
        <f t="shared" si="5"/>
        <v/>
      </c>
      <c r="AC15" s="1" t="str">
        <f t="shared" si="6"/>
        <v/>
      </c>
      <c r="AD15" s="1" t="str">
        <f t="shared" si="7"/>
        <v/>
      </c>
      <c r="AE15" s="1" t="str">
        <f t="shared" si="8"/>
        <v/>
      </c>
      <c r="AF15" s="1" t="str">
        <f t="shared" si="9"/>
        <v/>
      </c>
      <c r="AG15" s="1" t="str">
        <f t="shared" si="10"/>
        <v/>
      </c>
      <c r="AH15" s="4" t="str">
        <f>IF((List1!G23)&lt;&gt;"",(List1!G23),"")</f>
        <v/>
      </c>
      <c r="AI15" s="4">
        <f t="shared" si="11"/>
        <v>0</v>
      </c>
      <c r="AJ15" s="4" t="str">
        <f>IF((List1!H23)&lt;&gt;"",(List1!H23),"")</f>
        <v/>
      </c>
      <c r="AK15" s="4" t="str">
        <f t="shared" si="12"/>
        <v/>
      </c>
      <c r="AL15" s="4" t="str">
        <f t="shared" si="13"/>
        <v/>
      </c>
      <c r="AM15" t="str">
        <f t="shared" si="14"/>
        <v/>
      </c>
      <c r="AN15" t="str">
        <f t="shared" si="15"/>
        <v/>
      </c>
      <c r="AO15" t="str">
        <f t="shared" si="16"/>
        <v/>
      </c>
    </row>
    <row r="16" spans="1:43" x14ac:dyDescent="0.25">
      <c r="A16" t="s">
        <v>59</v>
      </c>
      <c r="B16" t="s">
        <v>60</v>
      </c>
      <c r="C16">
        <v>6</v>
      </c>
      <c r="D16" t="s">
        <v>61</v>
      </c>
      <c r="E16" t="s">
        <v>57</v>
      </c>
      <c r="K16" t="str">
        <f t="shared" si="0"/>
        <v>List2!Q6:Q8</v>
      </c>
      <c r="L16">
        <v>13</v>
      </c>
      <c r="M16">
        <v>2</v>
      </c>
      <c r="N16" s="3"/>
      <c r="R16" s="1" t="str">
        <f>T(List1!B24)</f>
        <v/>
      </c>
      <c r="S16" s="1" t="str">
        <f t="shared" si="17"/>
        <v/>
      </c>
      <c r="T16" s="1" t="str">
        <f t="shared" si="17"/>
        <v/>
      </c>
      <c r="U16" s="1" t="str">
        <f t="shared" si="17"/>
        <v/>
      </c>
      <c r="V16" s="1" t="str">
        <f t="shared" si="17"/>
        <v/>
      </c>
      <c r="W16" s="1" t="str">
        <f t="shared" si="17"/>
        <v/>
      </c>
      <c r="X16" s="1" t="str">
        <f t="shared" si="17"/>
        <v/>
      </c>
      <c r="Y16" s="1" t="str">
        <f>IF(R16&lt;&gt;"",IF(ISNA(VLOOKUP(R16,List2!R17:$R$50,2,FALSE)),"","DUPLICITA "),"")</f>
        <v/>
      </c>
      <c r="Z16" s="1" t="str">
        <f t="shared" si="3"/>
        <v/>
      </c>
      <c r="AA16" s="1" t="str">
        <f t="shared" si="4"/>
        <v/>
      </c>
      <c r="AB16" s="1" t="str">
        <f t="shared" si="5"/>
        <v/>
      </c>
      <c r="AC16" s="1" t="str">
        <f t="shared" si="6"/>
        <v/>
      </c>
      <c r="AD16" s="1" t="str">
        <f t="shared" si="7"/>
        <v/>
      </c>
      <c r="AE16" s="1" t="str">
        <f t="shared" si="8"/>
        <v/>
      </c>
      <c r="AF16" s="1" t="str">
        <f t="shared" si="9"/>
        <v/>
      </c>
      <c r="AG16" s="1" t="str">
        <f t="shared" si="10"/>
        <v/>
      </c>
      <c r="AH16" s="4" t="str">
        <f>IF((List1!G24)&lt;&gt;"",(List1!G24),"")</f>
        <v/>
      </c>
      <c r="AI16" s="4">
        <f t="shared" si="11"/>
        <v>0</v>
      </c>
      <c r="AJ16" s="4" t="str">
        <f>IF((List1!H24)&lt;&gt;"",(List1!H24),"")</f>
        <v/>
      </c>
      <c r="AK16" s="4" t="str">
        <f t="shared" si="12"/>
        <v/>
      </c>
      <c r="AL16" s="4" t="str">
        <f t="shared" si="13"/>
        <v/>
      </c>
      <c r="AM16" t="str">
        <f t="shared" si="14"/>
        <v/>
      </c>
      <c r="AN16" t="str">
        <f t="shared" si="15"/>
        <v/>
      </c>
      <c r="AO16" t="str">
        <f t="shared" si="16"/>
        <v/>
      </c>
    </row>
    <row r="17" spans="1:41" x14ac:dyDescent="0.25">
      <c r="A17" t="s">
        <v>87</v>
      </c>
      <c r="B17" t="s">
        <v>88</v>
      </c>
      <c r="C17">
        <v>4</v>
      </c>
      <c r="D17" t="s">
        <v>15</v>
      </c>
      <c r="E17" t="s">
        <v>89</v>
      </c>
      <c r="K17" t="str">
        <f t="shared" si="0"/>
        <v>List2!Q4</v>
      </c>
      <c r="L17">
        <v>14</v>
      </c>
      <c r="M17">
        <v>2</v>
      </c>
      <c r="N17" s="3"/>
      <c r="R17" s="1" t="str">
        <f>T(List1!B25)</f>
        <v/>
      </c>
      <c r="S17" s="1" t="str">
        <f t="shared" si="17"/>
        <v/>
      </c>
      <c r="T17" s="1" t="str">
        <f t="shared" si="17"/>
        <v/>
      </c>
      <c r="U17" s="1" t="str">
        <f t="shared" si="17"/>
        <v/>
      </c>
      <c r="V17" s="1" t="str">
        <f t="shared" si="17"/>
        <v/>
      </c>
      <c r="W17" s="1" t="str">
        <f t="shared" si="17"/>
        <v/>
      </c>
      <c r="X17" s="1" t="str">
        <f t="shared" si="17"/>
        <v/>
      </c>
      <c r="Y17" s="1" t="str">
        <f>IF(R17&lt;&gt;"",IF(ISNA(VLOOKUP(R17,List2!R18:$R$50,2,FALSE)),"","DUPLICITA "),"")</f>
        <v/>
      </c>
      <c r="Z17" s="1" t="str">
        <f t="shared" si="3"/>
        <v/>
      </c>
      <c r="AA17" s="1" t="str">
        <f t="shared" si="4"/>
        <v/>
      </c>
      <c r="AB17" s="1" t="str">
        <f t="shared" si="5"/>
        <v/>
      </c>
      <c r="AC17" s="1" t="str">
        <f t="shared" si="6"/>
        <v/>
      </c>
      <c r="AD17" s="1" t="str">
        <f t="shared" si="7"/>
        <v/>
      </c>
      <c r="AE17" s="1" t="str">
        <f t="shared" si="8"/>
        <v/>
      </c>
      <c r="AF17" s="1" t="str">
        <f t="shared" si="9"/>
        <v/>
      </c>
      <c r="AG17" s="1" t="str">
        <f t="shared" si="10"/>
        <v/>
      </c>
      <c r="AH17" s="4" t="str">
        <f>IF((List1!G25)&lt;&gt;"",(List1!G25),"")</f>
        <v/>
      </c>
      <c r="AI17" s="4">
        <f t="shared" si="11"/>
        <v>0</v>
      </c>
      <c r="AJ17" s="4" t="str">
        <f>IF((List1!H25)&lt;&gt;"",(List1!H25),"")</f>
        <v/>
      </c>
      <c r="AK17" s="4" t="str">
        <f t="shared" si="12"/>
        <v/>
      </c>
      <c r="AL17" s="4" t="str">
        <f t="shared" si="13"/>
        <v/>
      </c>
      <c r="AM17" t="str">
        <f t="shared" si="14"/>
        <v/>
      </c>
      <c r="AN17" t="str">
        <f t="shared" si="15"/>
        <v/>
      </c>
      <c r="AO17" t="str">
        <f t="shared" si="16"/>
        <v/>
      </c>
    </row>
    <row r="18" spans="1:41" x14ac:dyDescent="0.25">
      <c r="A18" t="s">
        <v>21</v>
      </c>
      <c r="B18" t="s">
        <v>90</v>
      </c>
      <c r="C18">
        <v>6</v>
      </c>
      <c r="D18" t="s">
        <v>12</v>
      </c>
      <c r="E18" t="s">
        <v>87</v>
      </c>
      <c r="K18" t="str">
        <f t="shared" si="0"/>
        <v>List2!Q6:Q8</v>
      </c>
      <c r="L18">
        <v>15</v>
      </c>
      <c r="M18">
        <v>2</v>
      </c>
      <c r="N18" s="3"/>
      <c r="R18" s="1" t="str">
        <f>T(List1!B26)</f>
        <v/>
      </c>
      <c r="S18" s="1" t="str">
        <f t="shared" si="17"/>
        <v/>
      </c>
      <c r="T18" s="1" t="str">
        <f t="shared" si="17"/>
        <v/>
      </c>
      <c r="U18" s="1" t="str">
        <f t="shared" si="17"/>
        <v/>
      </c>
      <c r="V18" s="1" t="str">
        <f t="shared" si="17"/>
        <v/>
      </c>
      <c r="W18" s="1" t="str">
        <f t="shared" si="17"/>
        <v/>
      </c>
      <c r="X18" s="1" t="str">
        <f t="shared" si="17"/>
        <v/>
      </c>
      <c r="Y18" s="1" t="str">
        <f>IF(R18&lt;&gt;"",IF(ISNA(VLOOKUP(R18,List2!R19:$R$50,2,FALSE)),"","DUPLICITA "),"")</f>
        <v/>
      </c>
      <c r="Z18" s="1" t="str">
        <f t="shared" si="3"/>
        <v/>
      </c>
      <c r="AA18" s="1" t="str">
        <f t="shared" si="4"/>
        <v/>
      </c>
      <c r="AB18" s="1" t="str">
        <f t="shared" si="5"/>
        <v/>
      </c>
      <c r="AC18" s="1" t="str">
        <f t="shared" si="6"/>
        <v/>
      </c>
      <c r="AD18" s="1" t="str">
        <f t="shared" si="7"/>
        <v/>
      </c>
      <c r="AE18" s="1" t="str">
        <f t="shared" si="8"/>
        <v/>
      </c>
      <c r="AF18" s="1" t="str">
        <f t="shared" si="9"/>
        <v/>
      </c>
      <c r="AG18" s="1" t="str">
        <f t="shared" si="10"/>
        <v/>
      </c>
      <c r="AH18" s="4" t="str">
        <f>IF((List1!G26)&lt;&gt;"",(List1!G26),"")</f>
        <v/>
      </c>
      <c r="AI18" s="4">
        <f t="shared" si="11"/>
        <v>0</v>
      </c>
      <c r="AJ18" s="4" t="str">
        <f>IF((List1!H26)&lt;&gt;"",(List1!H26),"")</f>
        <v/>
      </c>
      <c r="AK18" s="4" t="str">
        <f t="shared" si="12"/>
        <v/>
      </c>
      <c r="AL18" s="4" t="str">
        <f t="shared" si="13"/>
        <v/>
      </c>
      <c r="AM18" t="str">
        <f t="shared" si="14"/>
        <v/>
      </c>
      <c r="AN18" t="str">
        <f t="shared" si="15"/>
        <v/>
      </c>
      <c r="AO18" t="str">
        <f t="shared" si="16"/>
        <v/>
      </c>
    </row>
    <row r="19" spans="1:41" x14ac:dyDescent="0.25">
      <c r="A19" t="s">
        <v>66</v>
      </c>
      <c r="B19" t="s">
        <v>105</v>
      </c>
      <c r="C19">
        <v>4</v>
      </c>
      <c r="D19" t="s">
        <v>15</v>
      </c>
      <c r="E19" t="s">
        <v>89</v>
      </c>
      <c r="K19" t="str">
        <f t="shared" si="0"/>
        <v>List2!Q4</v>
      </c>
      <c r="L19">
        <v>16</v>
      </c>
      <c r="M19">
        <v>2</v>
      </c>
      <c r="N19" s="3"/>
      <c r="R19" s="1" t="str">
        <f>T(List1!B27)</f>
        <v/>
      </c>
      <c r="S19" s="1" t="str">
        <f t="shared" si="17"/>
        <v/>
      </c>
      <c r="T19" s="1" t="str">
        <f t="shared" si="17"/>
        <v/>
      </c>
      <c r="U19" s="1" t="str">
        <f t="shared" si="17"/>
        <v/>
      </c>
      <c r="V19" s="1" t="str">
        <f t="shared" si="17"/>
        <v/>
      </c>
      <c r="W19" s="1" t="str">
        <f t="shared" si="17"/>
        <v/>
      </c>
      <c r="X19" s="1" t="str">
        <f t="shared" si="17"/>
        <v/>
      </c>
      <c r="Y19" s="1" t="str">
        <f>IF(R19&lt;&gt;"",IF(ISNA(VLOOKUP(R19,List2!R20:$R$50,2,FALSE)),"","DUPLICITA "),"")</f>
        <v/>
      </c>
      <c r="Z19" s="1" t="str">
        <f t="shared" si="3"/>
        <v/>
      </c>
      <c r="AA19" s="1" t="str">
        <f t="shared" si="4"/>
        <v/>
      </c>
      <c r="AB19" s="1" t="str">
        <f t="shared" si="5"/>
        <v/>
      </c>
      <c r="AC19" s="1" t="str">
        <f t="shared" si="6"/>
        <v/>
      </c>
      <c r="AD19" s="1" t="str">
        <f t="shared" si="7"/>
        <v/>
      </c>
      <c r="AE19" s="1" t="str">
        <f t="shared" si="8"/>
        <v/>
      </c>
      <c r="AF19" s="1" t="str">
        <f t="shared" si="9"/>
        <v/>
      </c>
      <c r="AG19" s="1" t="str">
        <f t="shared" si="10"/>
        <v/>
      </c>
      <c r="AH19" s="4" t="str">
        <f>IF((List1!G27)&lt;&gt;"",(List1!G27),"")</f>
        <v/>
      </c>
      <c r="AI19" s="4">
        <f t="shared" si="11"/>
        <v>0</v>
      </c>
      <c r="AJ19" s="4" t="str">
        <f>IF((List1!H27)&lt;&gt;"",(List1!H27),"")</f>
        <v/>
      </c>
      <c r="AK19" s="4" t="str">
        <f t="shared" si="12"/>
        <v/>
      </c>
      <c r="AL19" s="4" t="str">
        <f t="shared" si="13"/>
        <v/>
      </c>
      <c r="AM19" t="str">
        <f t="shared" si="14"/>
        <v/>
      </c>
      <c r="AN19" t="str">
        <f t="shared" si="15"/>
        <v/>
      </c>
      <c r="AO19" t="str">
        <f t="shared" si="16"/>
        <v/>
      </c>
    </row>
    <row r="20" spans="1:41" x14ac:dyDescent="0.25">
      <c r="A20" t="s">
        <v>25</v>
      </c>
      <c r="B20" t="s">
        <v>106</v>
      </c>
      <c r="C20">
        <v>6</v>
      </c>
      <c r="D20" t="s">
        <v>12</v>
      </c>
      <c r="E20" t="s">
        <v>87</v>
      </c>
      <c r="F20" t="s">
        <v>66</v>
      </c>
      <c r="K20" t="str">
        <f t="shared" si="0"/>
        <v>List2!Q6:Q8</v>
      </c>
      <c r="L20">
        <v>17</v>
      </c>
      <c r="M20">
        <v>2</v>
      </c>
      <c r="N20" s="3"/>
      <c r="R20" s="1" t="str">
        <f>T(List1!B28)</f>
        <v/>
      </c>
      <c r="S20" s="1" t="str">
        <f t="shared" si="17"/>
        <v/>
      </c>
      <c r="T20" s="1" t="str">
        <f t="shared" si="17"/>
        <v/>
      </c>
      <c r="U20" s="1" t="str">
        <f t="shared" si="17"/>
        <v/>
      </c>
      <c r="V20" s="1" t="str">
        <f t="shared" si="17"/>
        <v/>
      </c>
      <c r="W20" s="1" t="str">
        <f t="shared" si="17"/>
        <v/>
      </c>
      <c r="X20" s="1" t="str">
        <f t="shared" si="17"/>
        <v/>
      </c>
      <c r="Y20" s="1" t="str">
        <f>IF(R20&lt;&gt;"",IF(ISNA(VLOOKUP(R20,List2!R21:$R$50,2,FALSE)),"","DUPLICITA "),"")</f>
        <v/>
      </c>
      <c r="Z20" s="1" t="str">
        <f t="shared" si="3"/>
        <v/>
      </c>
      <c r="AA20" s="1" t="str">
        <f t="shared" si="4"/>
        <v/>
      </c>
      <c r="AB20" s="1" t="str">
        <f t="shared" si="5"/>
        <v/>
      </c>
      <c r="AC20" s="1" t="str">
        <f t="shared" si="6"/>
        <v/>
      </c>
      <c r="AD20" s="1" t="str">
        <f t="shared" si="7"/>
        <v/>
      </c>
      <c r="AE20" s="1" t="str">
        <f t="shared" si="8"/>
        <v/>
      </c>
      <c r="AF20" s="1" t="str">
        <f t="shared" si="9"/>
        <v/>
      </c>
      <c r="AG20" s="1" t="str">
        <f t="shared" si="10"/>
        <v/>
      </c>
      <c r="AH20" s="4" t="str">
        <f>IF((List1!G28)&lt;&gt;"",(List1!G28),"")</f>
        <v/>
      </c>
      <c r="AI20" s="4">
        <f t="shared" si="11"/>
        <v>0</v>
      </c>
      <c r="AJ20" s="4" t="str">
        <f>IF((List1!H28)&lt;&gt;"",(List1!H28),"")</f>
        <v/>
      </c>
      <c r="AK20" s="4" t="str">
        <f t="shared" si="12"/>
        <v/>
      </c>
      <c r="AL20" s="4" t="str">
        <f t="shared" si="13"/>
        <v/>
      </c>
      <c r="AM20" t="str">
        <f t="shared" si="14"/>
        <v/>
      </c>
      <c r="AN20" t="str">
        <f t="shared" si="15"/>
        <v/>
      </c>
      <c r="AO20" t="str">
        <f t="shared" si="16"/>
        <v/>
      </c>
    </row>
    <row r="21" spans="1:41" x14ac:dyDescent="0.25">
      <c r="A21" t="s">
        <v>26</v>
      </c>
      <c r="B21" t="s">
        <v>27</v>
      </c>
      <c r="C21">
        <v>4</v>
      </c>
      <c r="D21" t="s">
        <v>15</v>
      </c>
      <c r="E21" t="s">
        <v>28</v>
      </c>
      <c r="K21" t="str">
        <f t="shared" si="0"/>
        <v>List2!Q4</v>
      </c>
      <c r="L21">
        <v>18</v>
      </c>
      <c r="M21">
        <v>2</v>
      </c>
      <c r="N21" s="23">
        <v>41275</v>
      </c>
      <c r="R21" s="1" t="str">
        <f>T(List1!B29)</f>
        <v/>
      </c>
      <c r="S21" s="1" t="str">
        <f t="shared" si="17"/>
        <v/>
      </c>
      <c r="T21" s="1" t="str">
        <f t="shared" si="17"/>
        <v/>
      </c>
      <c r="U21" s="1" t="str">
        <f t="shared" si="17"/>
        <v/>
      </c>
      <c r="V21" s="1" t="str">
        <f t="shared" si="17"/>
        <v/>
      </c>
      <c r="W21" s="1" t="str">
        <f t="shared" si="17"/>
        <v/>
      </c>
      <c r="X21" s="1" t="str">
        <f t="shared" si="17"/>
        <v/>
      </c>
      <c r="Y21" s="1" t="str">
        <f>IF(R21&lt;&gt;"",IF(ISNA(VLOOKUP(R21,List2!R22:$R$50,2,FALSE)),"","DUPLICITA "),"")</f>
        <v/>
      </c>
      <c r="Z21" s="1" t="str">
        <f t="shared" si="3"/>
        <v/>
      </c>
      <c r="AA21" s="1" t="str">
        <f t="shared" si="4"/>
        <v/>
      </c>
      <c r="AB21" s="1" t="str">
        <f t="shared" si="5"/>
        <v/>
      </c>
      <c r="AC21" s="1" t="str">
        <f t="shared" si="6"/>
        <v/>
      </c>
      <c r="AD21" s="1" t="str">
        <f t="shared" si="7"/>
        <v/>
      </c>
      <c r="AE21" s="1" t="str">
        <f t="shared" si="8"/>
        <v/>
      </c>
      <c r="AF21" s="1" t="str">
        <f t="shared" si="9"/>
        <v/>
      </c>
      <c r="AG21" s="1" t="str">
        <f t="shared" si="10"/>
        <v/>
      </c>
      <c r="AH21" s="4" t="str">
        <f>IF((List1!G29)&lt;&gt;"",(List1!G29),"")</f>
        <v/>
      </c>
      <c r="AI21" s="4">
        <f t="shared" si="11"/>
        <v>0</v>
      </c>
      <c r="AJ21" s="4" t="str">
        <f>IF((List1!H29)&lt;&gt;"",(List1!H29),"")</f>
        <v/>
      </c>
      <c r="AK21" s="4" t="str">
        <f t="shared" si="12"/>
        <v/>
      </c>
      <c r="AL21" s="4" t="str">
        <f t="shared" si="13"/>
        <v/>
      </c>
      <c r="AM21" t="str">
        <f t="shared" si="14"/>
        <v/>
      </c>
      <c r="AN21" t="str">
        <f t="shared" si="15"/>
        <v/>
      </c>
      <c r="AO21" t="str">
        <f t="shared" si="16"/>
        <v/>
      </c>
    </row>
    <row r="22" spans="1:41" x14ac:dyDescent="0.25">
      <c r="A22" t="s">
        <v>29</v>
      </c>
      <c r="B22" t="s">
        <v>30</v>
      </c>
      <c r="C22">
        <v>6</v>
      </c>
      <c r="D22" t="s">
        <v>12</v>
      </c>
      <c r="E22" t="s">
        <v>26</v>
      </c>
      <c r="K22" t="str">
        <f t="shared" si="0"/>
        <v>List2!Q6:Q8</v>
      </c>
      <c r="L22">
        <v>19</v>
      </c>
      <c r="M22">
        <v>2</v>
      </c>
      <c r="N22" s="23">
        <v>41275</v>
      </c>
      <c r="R22" s="1" t="str">
        <f>T(List1!B30)</f>
        <v/>
      </c>
      <c r="S22" s="1" t="str">
        <f t="shared" si="17"/>
        <v/>
      </c>
      <c r="T22" s="1" t="str">
        <f t="shared" si="17"/>
        <v/>
      </c>
      <c r="U22" s="1" t="str">
        <f t="shared" si="17"/>
        <v/>
      </c>
      <c r="V22" s="1" t="str">
        <f t="shared" si="17"/>
        <v/>
      </c>
      <c r="W22" s="1" t="str">
        <f t="shared" si="17"/>
        <v/>
      </c>
      <c r="X22" s="1" t="str">
        <f t="shared" si="17"/>
        <v/>
      </c>
      <c r="Y22" s="1" t="str">
        <f>IF(R22&lt;&gt;"",IF(ISNA(VLOOKUP(R22,List2!R23:$R$50,2,FALSE)),"","DUPLICITA "),"")</f>
        <v/>
      </c>
      <c r="Z22" s="1" t="str">
        <f t="shared" si="3"/>
        <v/>
      </c>
      <c r="AA22" s="1" t="str">
        <f t="shared" si="4"/>
        <v/>
      </c>
      <c r="AB22" s="1" t="str">
        <f t="shared" si="5"/>
        <v/>
      </c>
      <c r="AC22" s="1" t="str">
        <f t="shared" si="6"/>
        <v/>
      </c>
      <c r="AD22" s="1" t="str">
        <f t="shared" si="7"/>
        <v/>
      </c>
      <c r="AE22" s="1" t="str">
        <f t="shared" si="8"/>
        <v/>
      </c>
      <c r="AF22" s="1" t="str">
        <f t="shared" si="9"/>
        <v/>
      </c>
      <c r="AG22" s="1" t="str">
        <f t="shared" si="10"/>
        <v/>
      </c>
      <c r="AH22" s="4" t="str">
        <f>IF((List1!G30)&lt;&gt;"",(List1!G30),"")</f>
        <v/>
      </c>
      <c r="AI22" s="4">
        <f t="shared" si="11"/>
        <v>0</v>
      </c>
      <c r="AJ22" s="4" t="str">
        <f>IF((List1!H30)&lt;&gt;"",(List1!H30),"")</f>
        <v/>
      </c>
      <c r="AK22" s="4" t="str">
        <f t="shared" si="12"/>
        <v/>
      </c>
      <c r="AL22" s="4" t="str">
        <f t="shared" si="13"/>
        <v/>
      </c>
      <c r="AM22" t="str">
        <f t="shared" si="14"/>
        <v/>
      </c>
      <c r="AN22" t="str">
        <f t="shared" si="15"/>
        <v/>
      </c>
      <c r="AO22" t="str">
        <f t="shared" si="16"/>
        <v/>
      </c>
    </row>
    <row r="23" spans="1:41" x14ac:dyDescent="0.25">
      <c r="A23" t="s">
        <v>33</v>
      </c>
      <c r="B23" t="s">
        <v>34</v>
      </c>
      <c r="C23">
        <v>4</v>
      </c>
      <c r="D23" t="s">
        <v>15</v>
      </c>
      <c r="E23" t="s">
        <v>29</v>
      </c>
      <c r="K23" t="str">
        <f t="shared" si="0"/>
        <v>List2!Q4</v>
      </c>
      <c r="L23">
        <v>20</v>
      </c>
      <c r="M23">
        <v>3</v>
      </c>
      <c r="N23" s="23">
        <v>41640</v>
      </c>
      <c r="R23" s="1" t="str">
        <f>T(List1!B31)</f>
        <v/>
      </c>
      <c r="S23" s="1" t="str">
        <f t="shared" si="17"/>
        <v/>
      </c>
      <c r="T23" s="1" t="str">
        <f t="shared" si="17"/>
        <v/>
      </c>
      <c r="U23" s="1" t="str">
        <f t="shared" si="17"/>
        <v/>
      </c>
      <c r="V23" s="1" t="str">
        <f t="shared" si="17"/>
        <v/>
      </c>
      <c r="W23" s="1" t="str">
        <f t="shared" si="17"/>
        <v/>
      </c>
      <c r="X23" s="1" t="str">
        <f t="shared" si="17"/>
        <v/>
      </c>
      <c r="Y23" s="1" t="str">
        <f>IF(R23&lt;&gt;"",IF(ISNA(VLOOKUP(R23,List2!R24:$R$50,2,FALSE)),"","DUPLICITA "),"")</f>
        <v/>
      </c>
      <c r="Z23" s="1" t="str">
        <f t="shared" si="3"/>
        <v/>
      </c>
      <c r="AA23" s="1" t="str">
        <f t="shared" si="4"/>
        <v/>
      </c>
      <c r="AB23" s="1" t="str">
        <f t="shared" si="5"/>
        <v/>
      </c>
      <c r="AC23" s="1" t="str">
        <f t="shared" si="6"/>
        <v/>
      </c>
      <c r="AD23" s="1" t="str">
        <f t="shared" si="7"/>
        <v/>
      </c>
      <c r="AE23" s="1" t="str">
        <f t="shared" si="8"/>
        <v/>
      </c>
      <c r="AF23" s="1" t="str">
        <f t="shared" si="9"/>
        <v/>
      </c>
      <c r="AG23" s="1" t="str">
        <f t="shared" si="10"/>
        <v/>
      </c>
      <c r="AH23" s="4" t="str">
        <f>IF((List1!G31)&lt;&gt;"",(List1!G31),"")</f>
        <v/>
      </c>
      <c r="AI23" s="4">
        <f t="shared" si="11"/>
        <v>0</v>
      </c>
      <c r="AJ23" s="4" t="str">
        <f>IF((List1!H31)&lt;&gt;"",(List1!H31),"")</f>
        <v/>
      </c>
      <c r="AK23" s="4" t="str">
        <f t="shared" si="12"/>
        <v/>
      </c>
      <c r="AL23" s="4" t="str">
        <f t="shared" si="13"/>
        <v/>
      </c>
      <c r="AM23" t="str">
        <f t="shared" si="14"/>
        <v/>
      </c>
      <c r="AN23" t="str">
        <f t="shared" si="15"/>
        <v/>
      </c>
      <c r="AO23" t="str">
        <f t="shared" si="16"/>
        <v/>
      </c>
    </row>
    <row r="24" spans="1:41" x14ac:dyDescent="0.25">
      <c r="A24" t="s">
        <v>24</v>
      </c>
      <c r="B24" t="s">
        <v>35</v>
      </c>
      <c r="C24">
        <v>6</v>
      </c>
      <c r="D24" t="s">
        <v>12</v>
      </c>
      <c r="E24" t="s">
        <v>29</v>
      </c>
      <c r="F24" t="s">
        <v>33</v>
      </c>
      <c r="K24" t="str">
        <f t="shared" si="0"/>
        <v>List2!Q6:Q8</v>
      </c>
      <c r="L24">
        <v>21</v>
      </c>
      <c r="M24">
        <v>3</v>
      </c>
      <c r="N24" s="23">
        <v>41640</v>
      </c>
      <c r="R24" s="1" t="str">
        <f>T(List1!B32)</f>
        <v/>
      </c>
      <c r="S24" s="1" t="str">
        <f t="shared" ref="S24:X33" si="18">IF(R24&lt;&gt;"",T(VLOOKUP($R24,$A$4:$J$50,S$1,FALSE)),"")</f>
        <v/>
      </c>
      <c r="T24" s="1" t="str">
        <f t="shared" si="18"/>
        <v/>
      </c>
      <c r="U24" s="1" t="str">
        <f t="shared" si="18"/>
        <v/>
      </c>
      <c r="V24" s="1" t="str">
        <f t="shared" si="18"/>
        <v/>
      </c>
      <c r="W24" s="1" t="str">
        <f t="shared" si="18"/>
        <v/>
      </c>
      <c r="X24" s="1" t="str">
        <f t="shared" si="18"/>
        <v/>
      </c>
      <c r="Y24" s="1" t="str">
        <f>IF(R24&lt;&gt;"",IF(ISNA(VLOOKUP(R24,List2!R25:$R$50,2,FALSE)),"","DUPLICITA "),"")</f>
        <v/>
      </c>
      <c r="Z24" s="1" t="str">
        <f t="shared" si="3"/>
        <v/>
      </c>
      <c r="AA24" s="1" t="str">
        <f t="shared" si="4"/>
        <v/>
      </c>
      <c r="AB24" s="1" t="str">
        <f t="shared" si="5"/>
        <v/>
      </c>
      <c r="AC24" s="1" t="str">
        <f t="shared" si="6"/>
        <v/>
      </c>
      <c r="AD24" s="1" t="str">
        <f t="shared" si="7"/>
        <v/>
      </c>
      <c r="AE24" s="1" t="str">
        <f t="shared" si="8"/>
        <v/>
      </c>
      <c r="AF24" s="1" t="str">
        <f t="shared" si="9"/>
        <v/>
      </c>
      <c r="AG24" s="1" t="str">
        <f t="shared" si="10"/>
        <v/>
      </c>
      <c r="AH24" s="4" t="str">
        <f>IF((List1!G32)&lt;&gt;"",(List1!G32),"")</f>
        <v/>
      </c>
      <c r="AI24" s="4">
        <f t="shared" si="11"/>
        <v>0</v>
      </c>
      <c r="AJ24" s="4" t="str">
        <f>IF((List1!H32)&lt;&gt;"",(List1!H32),"")</f>
        <v/>
      </c>
      <c r="AK24" s="4" t="str">
        <f t="shared" si="12"/>
        <v/>
      </c>
      <c r="AL24" s="4" t="str">
        <f t="shared" si="13"/>
        <v/>
      </c>
      <c r="AM24" t="str">
        <f t="shared" si="14"/>
        <v/>
      </c>
      <c r="AN24" t="str">
        <f t="shared" si="15"/>
        <v/>
      </c>
      <c r="AO24" t="str">
        <f t="shared" si="16"/>
        <v/>
      </c>
    </row>
    <row r="25" spans="1:41" x14ac:dyDescent="0.25">
      <c r="A25" t="s">
        <v>36</v>
      </c>
      <c r="B25" t="s">
        <v>37</v>
      </c>
      <c r="C25">
        <v>4</v>
      </c>
      <c r="D25" t="s">
        <v>15</v>
      </c>
      <c r="E25" t="s">
        <v>32</v>
      </c>
      <c r="F25" t="s">
        <v>38</v>
      </c>
      <c r="K25" t="str">
        <f t="shared" si="0"/>
        <v>List2!Q4</v>
      </c>
      <c r="L25">
        <v>22</v>
      </c>
      <c r="M25">
        <v>2</v>
      </c>
      <c r="N25" s="23">
        <v>41275</v>
      </c>
      <c r="R25" s="1" t="str">
        <f>T(List1!B33)</f>
        <v/>
      </c>
      <c r="S25" s="1" t="str">
        <f t="shared" si="18"/>
        <v/>
      </c>
      <c r="T25" s="1" t="str">
        <f t="shared" si="18"/>
        <v/>
      </c>
      <c r="U25" s="1" t="str">
        <f t="shared" si="18"/>
        <v/>
      </c>
      <c r="V25" s="1" t="str">
        <f t="shared" si="18"/>
        <v/>
      </c>
      <c r="W25" s="1" t="str">
        <f t="shared" si="18"/>
        <v/>
      </c>
      <c r="X25" s="1" t="str">
        <f t="shared" si="18"/>
        <v/>
      </c>
      <c r="Y25" s="1" t="str">
        <f>IF(R25&lt;&gt;"",IF(ISNA(VLOOKUP(R25,List2!R26:$R$50,2,FALSE)),"","DUPLICITA "),"")</f>
        <v/>
      </c>
      <c r="Z25" s="1" t="str">
        <f t="shared" si="3"/>
        <v/>
      </c>
      <c r="AA25" s="1" t="str">
        <f t="shared" si="4"/>
        <v/>
      </c>
      <c r="AB25" s="1" t="str">
        <f t="shared" si="5"/>
        <v/>
      </c>
      <c r="AC25" s="1" t="str">
        <f t="shared" si="6"/>
        <v/>
      </c>
      <c r="AD25" s="1" t="str">
        <f t="shared" si="7"/>
        <v/>
      </c>
      <c r="AE25" s="1" t="str">
        <f t="shared" si="8"/>
        <v/>
      </c>
      <c r="AF25" s="1" t="str">
        <f t="shared" si="9"/>
        <v/>
      </c>
      <c r="AG25" s="1" t="str">
        <f t="shared" si="10"/>
        <v/>
      </c>
      <c r="AH25" s="4" t="str">
        <f>IF((List1!G33)&lt;&gt;"",(List1!G33),"")</f>
        <v/>
      </c>
      <c r="AI25" s="4">
        <f t="shared" si="11"/>
        <v>0</v>
      </c>
      <c r="AJ25" s="4" t="str">
        <f>IF((List1!H33)&lt;&gt;"",(List1!H33),"")</f>
        <v/>
      </c>
      <c r="AK25" s="4" t="str">
        <f t="shared" si="12"/>
        <v/>
      </c>
      <c r="AL25" s="4" t="str">
        <f t="shared" si="13"/>
        <v/>
      </c>
      <c r="AM25" t="str">
        <f t="shared" si="14"/>
        <v/>
      </c>
      <c r="AN25" t="str">
        <f t="shared" si="15"/>
        <v/>
      </c>
      <c r="AO25" t="str">
        <f t="shared" si="16"/>
        <v/>
      </c>
    </row>
    <row r="26" spans="1:41" x14ac:dyDescent="0.25">
      <c r="A26" t="s">
        <v>39</v>
      </c>
      <c r="B26" t="s">
        <v>40</v>
      </c>
      <c r="C26">
        <v>4</v>
      </c>
      <c r="D26" t="s">
        <v>15</v>
      </c>
      <c r="E26" t="s">
        <v>36</v>
      </c>
      <c r="K26" t="str">
        <f t="shared" si="0"/>
        <v>List2!Q4</v>
      </c>
      <c r="L26">
        <v>23</v>
      </c>
      <c r="M26">
        <v>3</v>
      </c>
      <c r="N26" s="23">
        <v>41640</v>
      </c>
      <c r="R26" s="1" t="str">
        <f>T(List1!B34)</f>
        <v/>
      </c>
      <c r="S26" s="1" t="str">
        <f t="shared" si="18"/>
        <v/>
      </c>
      <c r="T26" s="1" t="str">
        <f t="shared" si="18"/>
        <v/>
      </c>
      <c r="U26" s="1" t="str">
        <f t="shared" si="18"/>
        <v/>
      </c>
      <c r="V26" s="1" t="str">
        <f t="shared" si="18"/>
        <v/>
      </c>
      <c r="W26" s="1" t="str">
        <f t="shared" si="18"/>
        <v/>
      </c>
      <c r="X26" s="1" t="str">
        <f t="shared" si="18"/>
        <v/>
      </c>
      <c r="Y26" s="1" t="str">
        <f>IF(R26&lt;&gt;"",IF(ISNA(VLOOKUP(R26,List2!R27:$R$50,2,FALSE)),"","DUPLICITA "),"")</f>
        <v/>
      </c>
      <c r="Z26" s="1" t="str">
        <f t="shared" si="3"/>
        <v/>
      </c>
      <c r="AA26" s="1" t="str">
        <f t="shared" si="4"/>
        <v/>
      </c>
      <c r="AB26" s="1" t="str">
        <f t="shared" si="5"/>
        <v/>
      </c>
      <c r="AC26" s="1" t="str">
        <f t="shared" si="6"/>
        <v/>
      </c>
      <c r="AD26" s="1" t="str">
        <f t="shared" si="7"/>
        <v/>
      </c>
      <c r="AE26" s="1" t="str">
        <f t="shared" si="8"/>
        <v/>
      </c>
      <c r="AF26" s="1" t="str">
        <f t="shared" si="9"/>
        <v/>
      </c>
      <c r="AG26" s="1" t="str">
        <f t="shared" si="10"/>
        <v/>
      </c>
      <c r="AH26" s="4" t="str">
        <f>IF((List1!G34)&lt;&gt;"",(List1!G34),"")</f>
        <v/>
      </c>
      <c r="AI26" s="4">
        <f t="shared" si="11"/>
        <v>0</v>
      </c>
      <c r="AJ26" s="4" t="str">
        <f>IF((List1!H34)&lt;&gt;"",(List1!H34),"")</f>
        <v/>
      </c>
      <c r="AK26" s="4" t="str">
        <f t="shared" si="12"/>
        <v/>
      </c>
      <c r="AL26" s="4" t="str">
        <f t="shared" si="13"/>
        <v/>
      </c>
      <c r="AM26" t="str">
        <f t="shared" si="14"/>
        <v/>
      </c>
      <c r="AN26" t="str">
        <f t="shared" si="15"/>
        <v/>
      </c>
      <c r="AO26" t="str">
        <f t="shared" si="16"/>
        <v/>
      </c>
    </row>
    <row r="27" spans="1:41" x14ac:dyDescent="0.25">
      <c r="A27" t="s">
        <v>41</v>
      </c>
      <c r="B27" t="s">
        <v>42</v>
      </c>
      <c r="C27">
        <v>6</v>
      </c>
      <c r="D27" t="s">
        <v>12</v>
      </c>
      <c r="E27" t="s">
        <v>36</v>
      </c>
      <c r="F27" t="s">
        <v>39</v>
      </c>
      <c r="K27" t="str">
        <f t="shared" si="0"/>
        <v>List2!Q6:Q8</v>
      </c>
      <c r="L27">
        <v>24</v>
      </c>
      <c r="M27">
        <v>3</v>
      </c>
      <c r="N27" s="23">
        <v>41640</v>
      </c>
      <c r="R27" s="1" t="str">
        <f>T(List1!B35)</f>
        <v/>
      </c>
      <c r="S27" s="1" t="str">
        <f t="shared" si="18"/>
        <v/>
      </c>
      <c r="T27" s="1" t="str">
        <f t="shared" si="18"/>
        <v/>
      </c>
      <c r="U27" s="1" t="str">
        <f t="shared" si="18"/>
        <v/>
      </c>
      <c r="V27" s="1" t="str">
        <f t="shared" si="18"/>
        <v/>
      </c>
      <c r="W27" s="1" t="str">
        <f t="shared" si="18"/>
        <v/>
      </c>
      <c r="X27" s="1" t="str">
        <f t="shared" si="18"/>
        <v/>
      </c>
      <c r="Y27" s="1" t="str">
        <f>IF(R27&lt;&gt;"",IF(ISNA(VLOOKUP(R27,List2!R28:$R$50,2,FALSE)),"","DUPLICITA "),"")</f>
        <v/>
      </c>
      <c r="Z27" s="1" t="str">
        <f t="shared" si="3"/>
        <v/>
      </c>
      <c r="AA27" s="1" t="str">
        <f t="shared" si="4"/>
        <v/>
      </c>
      <c r="AB27" s="1" t="str">
        <f t="shared" si="5"/>
        <v/>
      </c>
      <c r="AC27" s="1" t="str">
        <f t="shared" si="6"/>
        <v/>
      </c>
      <c r="AD27" s="1" t="str">
        <f t="shared" si="7"/>
        <v/>
      </c>
      <c r="AE27" s="1" t="str">
        <f t="shared" si="8"/>
        <v/>
      </c>
      <c r="AF27" s="1" t="str">
        <f t="shared" si="9"/>
        <v/>
      </c>
      <c r="AG27" s="1" t="str">
        <f t="shared" si="10"/>
        <v/>
      </c>
      <c r="AH27" s="4" t="str">
        <f>IF((List1!G35)&lt;&gt;"",(List1!G35),"")</f>
        <v/>
      </c>
      <c r="AI27" s="4">
        <f t="shared" si="11"/>
        <v>0</v>
      </c>
      <c r="AJ27" s="4" t="str">
        <f>IF((List1!H35)&lt;&gt;"",(List1!H35),"")</f>
        <v/>
      </c>
      <c r="AK27" s="4" t="str">
        <f t="shared" si="12"/>
        <v/>
      </c>
      <c r="AL27" s="4" t="str">
        <f t="shared" si="13"/>
        <v/>
      </c>
      <c r="AM27" t="str">
        <f t="shared" si="14"/>
        <v/>
      </c>
      <c r="AN27" t="str">
        <f t="shared" si="15"/>
        <v/>
      </c>
      <c r="AO27" t="str">
        <f t="shared" si="16"/>
        <v/>
      </c>
    </row>
    <row r="28" spans="1:41" x14ac:dyDescent="0.25">
      <c r="A28" t="s">
        <v>94</v>
      </c>
      <c r="B28" t="s">
        <v>95</v>
      </c>
      <c r="C28">
        <v>4</v>
      </c>
      <c r="D28" t="s">
        <v>84</v>
      </c>
      <c r="E28" t="s">
        <v>24</v>
      </c>
      <c r="F28" t="s">
        <v>41</v>
      </c>
      <c r="K28" t="str">
        <f t="shared" si="0"/>
        <v>List2!Q5:Q7</v>
      </c>
      <c r="L28">
        <v>25</v>
      </c>
      <c r="M28">
        <v>4</v>
      </c>
      <c r="N28" s="23"/>
      <c r="R28" s="1" t="str">
        <f>T(List1!B36)</f>
        <v/>
      </c>
      <c r="S28" s="1" t="str">
        <f t="shared" si="18"/>
        <v/>
      </c>
      <c r="T28" s="1" t="str">
        <f t="shared" si="18"/>
        <v/>
      </c>
      <c r="U28" s="1" t="str">
        <f t="shared" si="18"/>
        <v/>
      </c>
      <c r="V28" s="1" t="str">
        <f t="shared" si="18"/>
        <v/>
      </c>
      <c r="W28" s="1" t="str">
        <f t="shared" si="18"/>
        <v/>
      </c>
      <c r="X28" s="1" t="str">
        <f t="shared" si="18"/>
        <v/>
      </c>
      <c r="Y28" s="1" t="str">
        <f>IF(R28&lt;&gt;"",IF(ISNA(VLOOKUP(R28,List2!R29:$R$50,2,FALSE)),"","DUPLICITA "),"")</f>
        <v/>
      </c>
      <c r="Z28" s="1" t="str">
        <f t="shared" si="3"/>
        <v/>
      </c>
      <c r="AA28" s="1" t="str">
        <f t="shared" si="4"/>
        <v/>
      </c>
      <c r="AB28" s="1" t="str">
        <f t="shared" si="5"/>
        <v/>
      </c>
      <c r="AC28" s="1" t="str">
        <f t="shared" si="6"/>
        <v/>
      </c>
      <c r="AD28" s="1" t="str">
        <f t="shared" si="7"/>
        <v/>
      </c>
      <c r="AE28" s="1" t="str">
        <f t="shared" si="8"/>
        <v/>
      </c>
      <c r="AF28" s="1" t="str">
        <f t="shared" si="9"/>
        <v/>
      </c>
      <c r="AG28" s="1" t="str">
        <f t="shared" si="10"/>
        <v/>
      </c>
      <c r="AH28" s="4" t="str">
        <f>IF((List1!G36)&lt;&gt;"",(List1!G36),"")</f>
        <v/>
      </c>
      <c r="AI28" s="4">
        <f t="shared" si="11"/>
        <v>0</v>
      </c>
      <c r="AJ28" s="4" t="str">
        <f>IF((List1!H36)&lt;&gt;"",(List1!H36),"")</f>
        <v/>
      </c>
      <c r="AK28" s="4" t="str">
        <f t="shared" si="12"/>
        <v/>
      </c>
      <c r="AL28" s="4" t="str">
        <f t="shared" si="13"/>
        <v/>
      </c>
      <c r="AM28" t="str">
        <f t="shared" si="14"/>
        <v/>
      </c>
      <c r="AN28" t="str">
        <f t="shared" si="15"/>
        <v/>
      </c>
      <c r="AO28" t="str">
        <f t="shared" si="16"/>
        <v/>
      </c>
    </row>
    <row r="29" spans="1:41" x14ac:dyDescent="0.25">
      <c r="A29" t="s">
        <v>43</v>
      </c>
      <c r="B29" t="s">
        <v>44</v>
      </c>
      <c r="C29">
        <v>1</v>
      </c>
      <c r="D29" t="s">
        <v>15</v>
      </c>
      <c r="E29" t="s">
        <v>26</v>
      </c>
      <c r="K29" t="str">
        <f t="shared" si="0"/>
        <v>List2!Q4</v>
      </c>
      <c r="L29">
        <v>26</v>
      </c>
      <c r="M29">
        <v>2</v>
      </c>
      <c r="N29" s="23">
        <v>41640</v>
      </c>
      <c r="R29" s="1" t="str">
        <f>T(List1!B37)</f>
        <v/>
      </c>
      <c r="S29" s="1" t="str">
        <f t="shared" si="18"/>
        <v/>
      </c>
      <c r="T29" s="1" t="str">
        <f t="shared" si="18"/>
        <v/>
      </c>
      <c r="U29" s="1" t="str">
        <f t="shared" si="18"/>
        <v/>
      </c>
      <c r="V29" s="1" t="str">
        <f t="shared" si="18"/>
        <v/>
      </c>
      <c r="W29" s="1" t="str">
        <f t="shared" si="18"/>
        <v/>
      </c>
      <c r="X29" s="1" t="str">
        <f t="shared" si="18"/>
        <v/>
      </c>
      <c r="Y29" s="1" t="str">
        <f>IF(R29&lt;&gt;"",IF(ISNA(VLOOKUP(R29,List2!R30:$R$50,2,FALSE)),"","DUPLICITA "),"")</f>
        <v/>
      </c>
      <c r="Z29" s="1" t="str">
        <f t="shared" si="3"/>
        <v/>
      </c>
      <c r="AA29" s="1" t="str">
        <f t="shared" si="4"/>
        <v/>
      </c>
      <c r="AB29" s="1" t="str">
        <f t="shared" si="5"/>
        <v/>
      </c>
      <c r="AC29" s="1" t="str">
        <f t="shared" si="6"/>
        <v/>
      </c>
      <c r="AD29" s="1" t="str">
        <f t="shared" si="7"/>
        <v/>
      </c>
      <c r="AE29" s="1" t="str">
        <f t="shared" si="8"/>
        <v/>
      </c>
      <c r="AF29" s="1" t="str">
        <f t="shared" si="9"/>
        <v/>
      </c>
      <c r="AG29" s="1" t="str">
        <f t="shared" si="10"/>
        <v/>
      </c>
      <c r="AH29" s="4" t="str">
        <f>IF((List1!G37)&lt;&gt;"",(List1!G37),"")</f>
        <v/>
      </c>
      <c r="AI29" s="4">
        <f t="shared" si="11"/>
        <v>0</v>
      </c>
      <c r="AJ29" s="4" t="str">
        <f>IF((List1!H37)&lt;&gt;"",(List1!H37),"")</f>
        <v/>
      </c>
      <c r="AK29" s="4" t="str">
        <f t="shared" si="12"/>
        <v/>
      </c>
      <c r="AL29" s="4" t="str">
        <f t="shared" si="13"/>
        <v/>
      </c>
      <c r="AM29" t="str">
        <f t="shared" si="14"/>
        <v/>
      </c>
      <c r="AN29" t="str">
        <f t="shared" si="15"/>
        <v/>
      </c>
      <c r="AO29" t="str">
        <f t="shared" si="16"/>
        <v/>
      </c>
    </row>
    <row r="30" spans="1:41" x14ac:dyDescent="0.25">
      <c r="A30" t="s">
        <v>20</v>
      </c>
      <c r="B30" t="s">
        <v>45</v>
      </c>
      <c r="C30">
        <v>4</v>
      </c>
      <c r="D30" t="s">
        <v>15</v>
      </c>
      <c r="E30" t="s">
        <v>43</v>
      </c>
      <c r="F30" t="s">
        <v>38</v>
      </c>
      <c r="K30" t="str">
        <f t="shared" si="0"/>
        <v>List2!Q4</v>
      </c>
      <c r="L30">
        <v>27</v>
      </c>
      <c r="M30">
        <v>3</v>
      </c>
      <c r="N30" s="23">
        <v>41640</v>
      </c>
      <c r="R30" s="1" t="str">
        <f>T(List1!B38)</f>
        <v/>
      </c>
      <c r="S30" s="1" t="str">
        <f t="shared" si="18"/>
        <v/>
      </c>
      <c r="T30" s="1" t="str">
        <f t="shared" si="18"/>
        <v/>
      </c>
      <c r="U30" s="1" t="str">
        <f t="shared" si="18"/>
        <v/>
      </c>
      <c r="V30" s="1" t="str">
        <f t="shared" si="18"/>
        <v/>
      </c>
      <c r="W30" s="1" t="str">
        <f t="shared" si="18"/>
        <v/>
      </c>
      <c r="X30" s="1" t="str">
        <f t="shared" si="18"/>
        <v/>
      </c>
      <c r="Y30" s="1" t="str">
        <f>IF(R30&lt;&gt;"",IF(ISNA(VLOOKUP(R30,List2!R31:$R$50,2,FALSE)),"","DUPLICITA "),"")</f>
        <v/>
      </c>
      <c r="Z30" s="1" t="str">
        <f t="shared" si="3"/>
        <v/>
      </c>
      <c r="AA30" s="1" t="str">
        <f t="shared" si="4"/>
        <v/>
      </c>
      <c r="AB30" s="1" t="str">
        <f t="shared" si="5"/>
        <v/>
      </c>
      <c r="AC30" s="1" t="str">
        <f t="shared" si="6"/>
        <v/>
      </c>
      <c r="AD30" s="1" t="str">
        <f t="shared" si="7"/>
        <v/>
      </c>
      <c r="AE30" s="1" t="str">
        <f t="shared" si="8"/>
        <v/>
      </c>
      <c r="AF30" s="1" t="str">
        <f t="shared" si="9"/>
        <v/>
      </c>
      <c r="AG30" s="1" t="str">
        <f t="shared" si="10"/>
        <v/>
      </c>
      <c r="AH30" s="4" t="str">
        <f>IF((List1!G38)&lt;&gt;"",(List1!G38),"")</f>
        <v/>
      </c>
      <c r="AI30" s="4">
        <f t="shared" si="11"/>
        <v>0</v>
      </c>
      <c r="AJ30" s="4" t="str">
        <f>IF((List1!H38)&lt;&gt;"",(List1!H38),"")</f>
        <v/>
      </c>
      <c r="AK30" s="4" t="str">
        <f t="shared" si="12"/>
        <v/>
      </c>
      <c r="AL30" s="4" t="str">
        <f t="shared" si="13"/>
        <v/>
      </c>
      <c r="AM30" t="str">
        <f t="shared" si="14"/>
        <v/>
      </c>
      <c r="AN30" t="str">
        <f t="shared" si="15"/>
        <v/>
      </c>
      <c r="AO30" t="str">
        <f t="shared" si="16"/>
        <v/>
      </c>
    </row>
    <row r="31" spans="1:41" x14ac:dyDescent="0.25">
      <c r="A31" t="s">
        <v>46</v>
      </c>
      <c r="B31" t="s">
        <v>47</v>
      </c>
      <c r="C31">
        <v>6</v>
      </c>
      <c r="D31" t="s">
        <v>12</v>
      </c>
      <c r="E31" t="s">
        <v>29</v>
      </c>
      <c r="F31" t="s">
        <v>43</v>
      </c>
      <c r="G31" t="s">
        <v>20</v>
      </c>
      <c r="K31" t="str">
        <f t="shared" si="0"/>
        <v>List2!Q6:Q8</v>
      </c>
      <c r="L31">
        <v>28</v>
      </c>
      <c r="M31">
        <v>3</v>
      </c>
      <c r="N31" s="23">
        <v>41640</v>
      </c>
      <c r="R31" s="1" t="str">
        <f>T(List1!B39)</f>
        <v/>
      </c>
      <c r="S31" s="1" t="str">
        <f t="shared" si="18"/>
        <v/>
      </c>
      <c r="T31" s="1" t="str">
        <f t="shared" si="18"/>
        <v/>
      </c>
      <c r="U31" s="1" t="str">
        <f t="shared" si="18"/>
        <v/>
      </c>
      <c r="V31" s="1" t="str">
        <f t="shared" si="18"/>
        <v/>
      </c>
      <c r="W31" s="1" t="str">
        <f t="shared" si="18"/>
        <v/>
      </c>
      <c r="X31" s="1" t="str">
        <f t="shared" si="18"/>
        <v/>
      </c>
      <c r="Y31" s="1" t="str">
        <f>IF(R31&lt;&gt;"",IF(ISNA(VLOOKUP(R31,List2!R32:$R$50,2,FALSE)),"","DUPLICITA "),"")</f>
        <v/>
      </c>
      <c r="Z31" s="1" t="str">
        <f t="shared" si="3"/>
        <v/>
      </c>
      <c r="AA31" s="1" t="str">
        <f t="shared" si="4"/>
        <v/>
      </c>
      <c r="AB31" s="1" t="str">
        <f t="shared" si="5"/>
        <v/>
      </c>
      <c r="AC31" s="1" t="str">
        <f t="shared" si="6"/>
        <v/>
      </c>
      <c r="AD31" s="1" t="str">
        <f t="shared" si="7"/>
        <v/>
      </c>
      <c r="AE31" s="1" t="str">
        <f t="shared" si="8"/>
        <v/>
      </c>
      <c r="AF31" s="1" t="str">
        <f t="shared" si="9"/>
        <v/>
      </c>
      <c r="AG31" s="1" t="str">
        <f t="shared" si="10"/>
        <v/>
      </c>
      <c r="AH31" s="4" t="str">
        <f>IF((List1!G39)&lt;&gt;"",(List1!G39),"")</f>
        <v/>
      </c>
      <c r="AI31" s="4">
        <f t="shared" si="11"/>
        <v>0</v>
      </c>
      <c r="AJ31" s="4" t="str">
        <f>IF((List1!H39)&lt;&gt;"",(List1!H39),"")</f>
        <v/>
      </c>
      <c r="AK31" s="4" t="str">
        <f t="shared" si="12"/>
        <v/>
      </c>
      <c r="AL31" s="4" t="str">
        <f t="shared" si="13"/>
        <v/>
      </c>
      <c r="AM31" t="str">
        <f t="shared" si="14"/>
        <v/>
      </c>
      <c r="AN31" t="str">
        <f t="shared" si="15"/>
        <v/>
      </c>
      <c r="AO31" t="str">
        <f t="shared" si="16"/>
        <v/>
      </c>
    </row>
    <row r="32" spans="1:41" x14ac:dyDescent="0.25">
      <c r="A32" t="s">
        <v>107</v>
      </c>
      <c r="B32" t="s">
        <v>108</v>
      </c>
      <c r="C32">
        <v>4</v>
      </c>
      <c r="D32" t="s">
        <v>84</v>
      </c>
      <c r="E32" t="s">
        <v>46</v>
      </c>
      <c r="K32" t="str">
        <f t="shared" si="0"/>
        <v>List2!Q5:Q7</v>
      </c>
      <c r="L32">
        <v>29</v>
      </c>
      <c r="M32">
        <v>4</v>
      </c>
      <c r="N32" s="23"/>
      <c r="R32" s="1" t="str">
        <f>T(List1!B40)</f>
        <v/>
      </c>
      <c r="S32" s="1" t="str">
        <f t="shared" si="18"/>
        <v/>
      </c>
      <c r="T32" s="1" t="str">
        <f t="shared" si="18"/>
        <v/>
      </c>
      <c r="U32" s="1" t="str">
        <f t="shared" si="18"/>
        <v/>
      </c>
      <c r="V32" s="1" t="str">
        <f t="shared" si="18"/>
        <v/>
      </c>
      <c r="W32" s="1" t="str">
        <f t="shared" si="18"/>
        <v/>
      </c>
      <c r="X32" s="1" t="str">
        <f t="shared" si="18"/>
        <v/>
      </c>
      <c r="Y32" s="1" t="str">
        <f>IF(R32&lt;&gt;"",IF(ISNA(VLOOKUP(R32,List2!R33:$R$50,2,FALSE)),"","DUPLICITA "),"")</f>
        <v/>
      </c>
      <c r="Z32" s="1" t="str">
        <f t="shared" si="3"/>
        <v/>
      </c>
      <c r="AA32" s="1" t="str">
        <f t="shared" si="4"/>
        <v/>
      </c>
      <c r="AB32" s="1" t="str">
        <f t="shared" si="5"/>
        <v/>
      </c>
      <c r="AC32" s="1" t="str">
        <f t="shared" si="6"/>
        <v/>
      </c>
      <c r="AD32" s="1" t="str">
        <f t="shared" si="7"/>
        <v/>
      </c>
      <c r="AE32" s="1" t="str">
        <f t="shared" si="8"/>
        <v/>
      </c>
      <c r="AF32" s="1" t="str">
        <f t="shared" si="9"/>
        <v/>
      </c>
      <c r="AG32" s="1" t="str">
        <f t="shared" si="10"/>
        <v/>
      </c>
      <c r="AH32" s="4" t="str">
        <f>IF((List1!G40)&lt;&gt;"",(List1!G40),"")</f>
        <v/>
      </c>
      <c r="AI32" s="4">
        <f t="shared" si="11"/>
        <v>0</v>
      </c>
      <c r="AJ32" s="4" t="str">
        <f>IF((List1!H40)&lt;&gt;"",(List1!H40),"")</f>
        <v/>
      </c>
      <c r="AK32" s="4" t="str">
        <f t="shared" si="12"/>
        <v/>
      </c>
      <c r="AL32" s="4" t="str">
        <f t="shared" si="13"/>
        <v/>
      </c>
      <c r="AM32" t="str">
        <f t="shared" si="14"/>
        <v/>
      </c>
      <c r="AN32" t="str">
        <f t="shared" si="15"/>
        <v/>
      </c>
      <c r="AO32" t="str">
        <f t="shared" si="16"/>
        <v/>
      </c>
    </row>
    <row r="33" spans="1:41" x14ac:dyDescent="0.25">
      <c r="A33" t="s">
        <v>64</v>
      </c>
      <c r="B33" t="s">
        <v>65</v>
      </c>
      <c r="C33">
        <v>4</v>
      </c>
      <c r="D33" t="s">
        <v>15</v>
      </c>
      <c r="E33" t="s">
        <v>26</v>
      </c>
      <c r="F33" t="s">
        <v>31</v>
      </c>
      <c r="G33" t="s">
        <v>32</v>
      </c>
      <c r="H33" t="s">
        <v>38</v>
      </c>
      <c r="I33" t="s">
        <v>66</v>
      </c>
      <c r="K33" t="str">
        <f t="shared" si="0"/>
        <v>List2!Q4</v>
      </c>
      <c r="L33">
        <v>30</v>
      </c>
      <c r="M33">
        <v>2</v>
      </c>
      <c r="N33" s="3"/>
      <c r="R33" s="1" t="str">
        <f>T(List1!B41)</f>
        <v/>
      </c>
      <c r="S33" s="1" t="str">
        <f t="shared" si="18"/>
        <v/>
      </c>
      <c r="T33" s="1" t="str">
        <f t="shared" si="18"/>
        <v/>
      </c>
      <c r="U33" s="1" t="str">
        <f t="shared" si="18"/>
        <v/>
      </c>
      <c r="V33" s="1" t="str">
        <f t="shared" si="18"/>
        <v/>
      </c>
      <c r="W33" s="1" t="str">
        <f t="shared" si="18"/>
        <v/>
      </c>
      <c r="X33" s="1" t="str">
        <f t="shared" si="18"/>
        <v/>
      </c>
      <c r="Y33" s="1" t="str">
        <f>IF(R33&lt;&gt;"",IF(ISNA(VLOOKUP(R33,List2!R34:$R$50,2,FALSE)),"","DUPLICITA "),"")</f>
        <v/>
      </c>
      <c r="Z33" s="1" t="str">
        <f t="shared" si="3"/>
        <v/>
      </c>
      <c r="AA33" s="1" t="str">
        <f t="shared" si="4"/>
        <v/>
      </c>
      <c r="AB33" s="1" t="str">
        <f t="shared" si="5"/>
        <v/>
      </c>
      <c r="AC33" s="1" t="str">
        <f t="shared" si="6"/>
        <v/>
      </c>
      <c r="AD33" s="1" t="str">
        <f t="shared" si="7"/>
        <v/>
      </c>
      <c r="AE33" s="1" t="str">
        <f t="shared" si="8"/>
        <v/>
      </c>
      <c r="AF33" s="1" t="str">
        <f t="shared" si="9"/>
        <v/>
      </c>
      <c r="AG33" s="1" t="str">
        <f t="shared" si="10"/>
        <v/>
      </c>
      <c r="AH33" s="4" t="str">
        <f>IF((List1!G41)&lt;&gt;"",(List1!G41),"")</f>
        <v/>
      </c>
      <c r="AI33" s="4">
        <f t="shared" si="11"/>
        <v>0</v>
      </c>
      <c r="AJ33" s="4" t="str">
        <f>IF((List1!H41)&lt;&gt;"",(List1!H41),"")</f>
        <v/>
      </c>
      <c r="AK33" s="4" t="str">
        <f t="shared" si="12"/>
        <v/>
      </c>
      <c r="AL33" s="4" t="str">
        <f t="shared" si="13"/>
        <v/>
      </c>
      <c r="AM33" t="str">
        <f t="shared" ref="AM33:AM50" si="19">IF(AH33&lt;AI33,"Od "&amp;TEXT(AI33,"DD.MM.RRRR")&amp;" došlo ke změně obsahu předmětu. Uznání předmětu bude vázáno na vykonání rozdílové zkoušky. ","")</f>
        <v/>
      </c>
      <c r="AN33" t="str">
        <f t="shared" ref="AN33:AN50" si="20">AG33&amp;AK33&amp;AL33&amp;AM33</f>
        <v/>
      </c>
      <c r="AO33" t="str">
        <f t="shared" si="16"/>
        <v/>
      </c>
    </row>
    <row r="34" spans="1:41" x14ac:dyDescent="0.25">
      <c r="A34" t="s">
        <v>67</v>
      </c>
      <c r="B34" t="s">
        <v>68</v>
      </c>
      <c r="C34">
        <v>6</v>
      </c>
      <c r="D34" t="s">
        <v>12</v>
      </c>
      <c r="E34" t="s">
        <v>64</v>
      </c>
      <c r="K34" t="str">
        <f t="shared" si="0"/>
        <v>List2!Q6:Q8</v>
      </c>
      <c r="L34">
        <v>31</v>
      </c>
      <c r="M34">
        <v>3</v>
      </c>
      <c r="N34" s="3"/>
      <c r="R34" s="1" t="str">
        <f>T(List1!B42)</f>
        <v/>
      </c>
      <c r="S34" s="1" t="str">
        <f t="shared" ref="S34:X37" si="21">IF(R34&lt;&gt;"",T(VLOOKUP($R34,$A$4:$J$50,S$1,FALSE)),"")</f>
        <v/>
      </c>
      <c r="T34" s="1" t="str">
        <f t="shared" si="21"/>
        <v/>
      </c>
      <c r="U34" s="1" t="str">
        <f t="shared" si="21"/>
        <v/>
      </c>
      <c r="V34" s="1" t="str">
        <f t="shared" si="21"/>
        <v/>
      </c>
      <c r="W34" s="1" t="str">
        <f t="shared" si="21"/>
        <v/>
      </c>
      <c r="X34" s="1" t="str">
        <f t="shared" si="21"/>
        <v/>
      </c>
      <c r="Y34" s="1" t="str">
        <f>IF(R34&lt;&gt;"",IF(ISNA(VLOOKUP(R34,List2!R35:$R$50,2,FALSE)),"","DUPLICITA "),"")</f>
        <v/>
      </c>
      <c r="Z34" s="1" t="str">
        <f t="shared" si="3"/>
        <v/>
      </c>
      <c r="AA34" s="1" t="str">
        <f t="shared" si="4"/>
        <v/>
      </c>
      <c r="AB34" s="1" t="str">
        <f t="shared" si="5"/>
        <v/>
      </c>
      <c r="AC34" s="1" t="str">
        <f t="shared" si="6"/>
        <v/>
      </c>
      <c r="AD34" s="1" t="str">
        <f t="shared" si="7"/>
        <v/>
      </c>
      <c r="AE34" s="1" t="str">
        <f t="shared" si="8"/>
        <v/>
      </c>
      <c r="AF34" s="1" t="str">
        <f t="shared" si="9"/>
        <v/>
      </c>
      <c r="AG34" s="1" t="str">
        <f t="shared" si="10"/>
        <v/>
      </c>
      <c r="AH34" s="4" t="str">
        <f>IF((List1!G42)&lt;&gt;"",(List1!G42),"")</f>
        <v/>
      </c>
      <c r="AI34" s="4">
        <f t="shared" si="11"/>
        <v>0</v>
      </c>
      <c r="AJ34" s="4" t="str">
        <f>IF((List1!H42)&lt;&gt;"",(List1!H42),"")</f>
        <v/>
      </c>
      <c r="AK34" s="4" t="str">
        <f t="shared" si="12"/>
        <v/>
      </c>
      <c r="AL34" s="4" t="str">
        <f t="shared" si="13"/>
        <v/>
      </c>
      <c r="AM34" t="str">
        <f t="shared" si="19"/>
        <v/>
      </c>
      <c r="AN34" t="str">
        <f t="shared" si="20"/>
        <v/>
      </c>
      <c r="AO34" t="str">
        <f t="shared" si="16"/>
        <v/>
      </c>
    </row>
    <row r="35" spans="1:41" x14ac:dyDescent="0.25">
      <c r="A35" t="s">
        <v>76</v>
      </c>
      <c r="B35" t="s">
        <v>77</v>
      </c>
      <c r="C35">
        <v>4</v>
      </c>
      <c r="D35" t="s">
        <v>15</v>
      </c>
      <c r="E35" t="s">
        <v>31</v>
      </c>
      <c r="F35" t="s">
        <v>32</v>
      </c>
      <c r="G35" t="s">
        <v>72</v>
      </c>
      <c r="H35" t="s">
        <v>21</v>
      </c>
      <c r="I35" t="s">
        <v>28</v>
      </c>
      <c r="J35" t="s">
        <v>38</v>
      </c>
      <c r="K35" t="str">
        <f t="shared" si="0"/>
        <v>List2!Q4</v>
      </c>
      <c r="L35">
        <v>32</v>
      </c>
      <c r="M35">
        <v>3</v>
      </c>
      <c r="N35" s="3"/>
      <c r="R35" s="1" t="str">
        <f>T(List1!B43)</f>
        <v/>
      </c>
      <c r="S35" s="1" t="str">
        <f t="shared" si="21"/>
        <v/>
      </c>
      <c r="T35" s="1" t="str">
        <f t="shared" si="21"/>
        <v/>
      </c>
      <c r="U35" s="1" t="str">
        <f t="shared" si="21"/>
        <v/>
      </c>
      <c r="V35" s="1" t="str">
        <f t="shared" si="21"/>
        <v/>
      </c>
      <c r="W35" s="1" t="str">
        <f t="shared" si="21"/>
        <v/>
      </c>
      <c r="X35" s="1" t="str">
        <f t="shared" si="21"/>
        <v/>
      </c>
      <c r="Y35" s="1" t="str">
        <f>IF(R35&lt;&gt;"",IF(ISNA(VLOOKUP(R35,List2!R36:$R$50,2,FALSE)),"","DUPLICITA "),"")</f>
        <v/>
      </c>
      <c r="Z35" s="1" t="str">
        <f t="shared" si="3"/>
        <v/>
      </c>
      <c r="AA35" s="1" t="str">
        <f t="shared" si="4"/>
        <v/>
      </c>
      <c r="AB35" s="1" t="str">
        <f t="shared" si="5"/>
        <v/>
      </c>
      <c r="AC35" s="1" t="str">
        <f t="shared" si="6"/>
        <v/>
      </c>
      <c r="AD35" s="1" t="str">
        <f t="shared" si="7"/>
        <v/>
      </c>
      <c r="AE35" s="1" t="str">
        <f t="shared" si="8"/>
        <v/>
      </c>
      <c r="AF35" s="1" t="str">
        <f t="shared" si="9"/>
        <v/>
      </c>
      <c r="AG35" s="1" t="str">
        <f t="shared" si="10"/>
        <v/>
      </c>
      <c r="AH35" s="4" t="str">
        <f>IF((List1!G43)&lt;&gt;"",(List1!G43),"")</f>
        <v/>
      </c>
      <c r="AI35" s="4">
        <f t="shared" si="11"/>
        <v>0</v>
      </c>
      <c r="AJ35" s="4" t="str">
        <f>IF((List1!H43)&lt;&gt;"",(List1!H43),"")</f>
        <v/>
      </c>
      <c r="AK35" s="4" t="str">
        <f t="shared" si="12"/>
        <v/>
      </c>
      <c r="AL35" s="4" t="str">
        <f t="shared" si="13"/>
        <v/>
      </c>
      <c r="AM35" t="str">
        <f t="shared" si="19"/>
        <v/>
      </c>
      <c r="AN35" t="str">
        <f t="shared" si="20"/>
        <v/>
      </c>
      <c r="AO35" t="str">
        <f t="shared" si="16"/>
        <v/>
      </c>
    </row>
    <row r="36" spans="1:41" x14ac:dyDescent="0.25">
      <c r="A36" t="s">
        <v>78</v>
      </c>
      <c r="B36" t="s">
        <v>79</v>
      </c>
      <c r="C36">
        <v>4</v>
      </c>
      <c r="D36" t="s">
        <v>15</v>
      </c>
      <c r="E36" t="s">
        <v>76</v>
      </c>
      <c r="K36" t="str">
        <f t="shared" si="0"/>
        <v>List2!Q4</v>
      </c>
      <c r="L36">
        <v>33</v>
      </c>
      <c r="M36">
        <v>3</v>
      </c>
      <c r="N36" s="3"/>
      <c r="R36" s="1" t="str">
        <f>T(List1!B44)</f>
        <v/>
      </c>
      <c r="S36" s="1" t="str">
        <f t="shared" si="21"/>
        <v/>
      </c>
      <c r="T36" s="1" t="str">
        <f t="shared" si="21"/>
        <v/>
      </c>
      <c r="U36" s="1" t="str">
        <f t="shared" si="21"/>
        <v/>
      </c>
      <c r="V36" s="1" t="str">
        <f t="shared" si="21"/>
        <v/>
      </c>
      <c r="W36" s="1" t="str">
        <f t="shared" si="21"/>
        <v/>
      </c>
      <c r="X36" s="1" t="str">
        <f t="shared" si="21"/>
        <v/>
      </c>
      <c r="Y36" s="1" t="str">
        <f>IF(R36&lt;&gt;"",IF(ISNA(VLOOKUP(R36,List2!R37:$R$50,2,FALSE)),"","DUPLICITA "),"")</f>
        <v/>
      </c>
      <c r="Z36" s="1" t="str">
        <f t="shared" si="3"/>
        <v/>
      </c>
      <c r="AA36" s="1" t="str">
        <f t="shared" si="4"/>
        <v/>
      </c>
      <c r="AB36" s="1" t="str">
        <f t="shared" si="5"/>
        <v/>
      </c>
      <c r="AC36" s="1" t="str">
        <f t="shared" si="6"/>
        <v/>
      </c>
      <c r="AD36" s="1" t="str">
        <f t="shared" si="7"/>
        <v/>
      </c>
      <c r="AE36" s="1" t="str">
        <f t="shared" si="8"/>
        <v/>
      </c>
      <c r="AF36" s="1" t="str">
        <f t="shared" si="9"/>
        <v/>
      </c>
      <c r="AG36" s="1" t="str">
        <f t="shared" si="10"/>
        <v/>
      </c>
      <c r="AH36" s="4" t="str">
        <f>IF((List1!G44)&lt;&gt;"",(List1!G44),"")</f>
        <v/>
      </c>
      <c r="AI36" s="4">
        <f t="shared" si="11"/>
        <v>0</v>
      </c>
      <c r="AJ36" s="4" t="str">
        <f>IF((List1!H44)&lt;&gt;"",(List1!H44),"")</f>
        <v/>
      </c>
      <c r="AK36" s="4" t="str">
        <f t="shared" si="12"/>
        <v/>
      </c>
      <c r="AL36" s="4" t="str">
        <f t="shared" si="13"/>
        <v/>
      </c>
      <c r="AM36" t="str">
        <f t="shared" si="19"/>
        <v/>
      </c>
      <c r="AN36" t="str">
        <f t="shared" si="20"/>
        <v/>
      </c>
      <c r="AO36" t="str">
        <f t="shared" si="16"/>
        <v/>
      </c>
    </row>
    <row r="37" spans="1:41" x14ac:dyDescent="0.25">
      <c r="A37" t="s">
        <v>80</v>
      </c>
      <c r="B37" t="s">
        <v>81</v>
      </c>
      <c r="C37">
        <v>6</v>
      </c>
      <c r="D37" t="s">
        <v>61</v>
      </c>
      <c r="E37" t="s">
        <v>76</v>
      </c>
      <c r="F37" t="s">
        <v>78</v>
      </c>
      <c r="K37" t="str">
        <f t="shared" si="0"/>
        <v>List2!Q6:Q8</v>
      </c>
      <c r="L37">
        <v>34</v>
      </c>
      <c r="M37">
        <v>4</v>
      </c>
      <c r="N37" s="3"/>
      <c r="R37" s="1" t="str">
        <f>T(List1!B45)</f>
        <v/>
      </c>
      <c r="S37" s="1" t="str">
        <f t="shared" si="21"/>
        <v/>
      </c>
      <c r="T37" s="1" t="str">
        <f t="shared" si="21"/>
        <v/>
      </c>
      <c r="U37" s="1" t="str">
        <f t="shared" si="21"/>
        <v/>
      </c>
      <c r="V37" s="1" t="str">
        <f t="shared" si="21"/>
        <v/>
      </c>
      <c r="W37" s="1" t="str">
        <f t="shared" si="21"/>
        <v/>
      </c>
      <c r="X37" s="1" t="str">
        <f t="shared" si="21"/>
        <v/>
      </c>
      <c r="Y37" s="1" t="str">
        <f>IF(R37&lt;&gt;"",IF(ISNA(VLOOKUP(R37,List2!R38:$R$50,2,FALSE)),"","DUPLICITA "),"")</f>
        <v/>
      </c>
      <c r="Z37" s="1" t="str">
        <f t="shared" si="3"/>
        <v/>
      </c>
      <c r="AA37" s="1" t="str">
        <f t="shared" si="4"/>
        <v/>
      </c>
      <c r="AB37" s="1" t="str">
        <f t="shared" si="5"/>
        <v/>
      </c>
      <c r="AC37" s="1" t="str">
        <f t="shared" si="6"/>
        <v/>
      </c>
      <c r="AD37" s="1" t="str">
        <f t="shared" si="7"/>
        <v/>
      </c>
      <c r="AE37" s="1" t="str">
        <f t="shared" si="8"/>
        <v/>
      </c>
      <c r="AF37" s="1" t="str">
        <f t="shared" si="9"/>
        <v/>
      </c>
      <c r="AG37" s="1" t="str">
        <f t="shared" si="10"/>
        <v/>
      </c>
      <c r="AH37" s="4" t="str">
        <f>IF((List1!G45)&lt;&gt;"",(List1!G45),"")</f>
        <v/>
      </c>
      <c r="AI37" s="4">
        <f t="shared" si="11"/>
        <v>0</v>
      </c>
      <c r="AJ37" s="4" t="str">
        <f>IF((List1!H45)&lt;&gt;"",(List1!H45),"")</f>
        <v/>
      </c>
      <c r="AK37" s="4" t="str">
        <f t="shared" si="12"/>
        <v/>
      </c>
      <c r="AL37" s="4" t="str">
        <f t="shared" si="13"/>
        <v/>
      </c>
      <c r="AM37" t="str">
        <f t="shared" si="19"/>
        <v/>
      </c>
      <c r="AN37" t="str">
        <f t="shared" si="20"/>
        <v/>
      </c>
      <c r="AO37" t="str">
        <f t="shared" si="16"/>
        <v/>
      </c>
    </row>
    <row r="38" spans="1:41" x14ac:dyDescent="0.25">
      <c r="A38" t="s">
        <v>82</v>
      </c>
      <c r="B38" t="s">
        <v>83</v>
      </c>
      <c r="C38">
        <v>4</v>
      </c>
      <c r="D38" t="s">
        <v>84</v>
      </c>
      <c r="E38" t="s">
        <v>80</v>
      </c>
      <c r="K38" t="str">
        <f t="shared" si="0"/>
        <v>List2!Q5:Q7</v>
      </c>
      <c r="L38">
        <v>35</v>
      </c>
      <c r="M38">
        <v>4</v>
      </c>
      <c r="N38" s="3"/>
      <c r="R38" s="1" t="str">
        <f>T(List1!B46)</f>
        <v/>
      </c>
      <c r="S38" s="1" t="str">
        <f t="shared" ref="S38:S50" si="22">IF(R38&lt;&gt;"",T(VLOOKUP($R38,$A$4:$J$50,S$1,FALSE)),"")</f>
        <v/>
      </c>
      <c r="T38" s="1" t="str">
        <f t="shared" ref="T38:T50" si="23">IF(S38&lt;&gt;"",T(VLOOKUP($R38,$A$4:$J$50,T$1,FALSE)),"")</f>
        <v/>
      </c>
      <c r="U38" s="1" t="str">
        <f t="shared" ref="U38:U50" si="24">IF(T38&lt;&gt;"",T(VLOOKUP($R38,$A$4:$J$50,U$1,FALSE)),"")</f>
        <v/>
      </c>
      <c r="V38" s="1" t="str">
        <f t="shared" ref="V38:V50" si="25">IF(U38&lt;&gt;"",T(VLOOKUP($R38,$A$4:$J$50,V$1,FALSE)),"")</f>
        <v/>
      </c>
      <c r="W38" s="1" t="str">
        <f t="shared" ref="W38:W50" si="26">IF(V38&lt;&gt;"",T(VLOOKUP($R38,$A$4:$J$50,W$1,FALSE)),"")</f>
        <v/>
      </c>
      <c r="X38" s="1" t="str">
        <f t="shared" ref="X38:X50" si="27">IF(W38&lt;&gt;"",T(VLOOKUP($R38,$A$4:$J$50,X$1,FALSE)),"")</f>
        <v/>
      </c>
      <c r="Y38" s="1" t="str">
        <f>IF(R38&lt;&gt;"",IF(ISNA(VLOOKUP(R38,List2!R39:$R$50,2,FALSE)),"","DUPLICITA "),"")</f>
        <v/>
      </c>
      <c r="Z38" s="1" t="str">
        <f t="shared" ref="Z38:Z50" si="28">IF(ISNA(VLOOKUP(S38,$R$4:$R$49,1,FALSE)),S38,"")</f>
        <v/>
      </c>
      <c r="AA38" s="1" t="str">
        <f t="shared" ref="AA38:AA50" si="29">IF(ISNA(VLOOKUP(T38,$R$4:$R$49,1,FALSE)),T38,"")</f>
        <v/>
      </c>
      <c r="AB38" s="1" t="str">
        <f t="shared" ref="AB38:AB50" si="30">IF(ISNA(VLOOKUP(U38,$R$4:$R$49,1,FALSE)),U38,"")</f>
        <v/>
      </c>
      <c r="AC38" s="1" t="str">
        <f t="shared" ref="AC38:AC50" si="31">IF(ISNA(VLOOKUP(V38,$R$4:$R$49,1,FALSE)),V38,"")</f>
        <v/>
      </c>
      <c r="AD38" s="1" t="str">
        <f t="shared" ref="AD38:AD50" si="32">IF(ISNA(VLOOKUP(W38,$R$4:$R$49,1,FALSE)),W38,"")</f>
        <v/>
      </c>
      <c r="AE38" s="1" t="str">
        <f t="shared" ref="AE38:AE50" si="33">IF(ISNA(VLOOKUP(X38,$R$4:$R$49,1,FALSE)),X38,"")</f>
        <v/>
      </c>
      <c r="AF38" s="1" t="str">
        <f t="shared" ref="AF38:AF50" si="34">IF(Z38="","",Z38&amp;", ")&amp;IF(AA38="","",AA38&amp;", ")&amp;IF(AB38="","",AB38&amp;", ")&amp;IF(AC38="","",AC38&amp;", ")&amp;IF(AD38="","",AD38&amp;", ")&amp;IF(AE38="","",AE38)</f>
        <v/>
      </c>
      <c r="AG38" s="1" t="str">
        <f t="shared" ref="AG38:AG50" si="35">IF(R38&lt;&gt;"",IF(Y38&lt;&gt;"",Y38,IF(AF38&lt;&gt;"","Nezadané rekvizity "&amp;AF38,"")),"")</f>
        <v/>
      </c>
      <c r="AH38" s="4" t="str">
        <f>IF((List1!G46)&lt;&gt;"",(List1!G46),"")</f>
        <v/>
      </c>
      <c r="AI38" s="4">
        <f t="shared" si="11"/>
        <v>0</v>
      </c>
      <c r="AJ38" s="4" t="str">
        <f>IF((List1!H46)&lt;&gt;"",(List1!H46),"")</f>
        <v/>
      </c>
      <c r="AK38" s="4" t="str">
        <f t="shared" ref="AK38:AK50" si="36">IF(AND(R38&lt;&gt;"",AH38=""),"Zadejte datum splnění. ","")</f>
        <v/>
      </c>
      <c r="AL38" s="4" t="str">
        <f t="shared" ref="AL38:AL50" si="37">IF(AND(R38&lt;&gt;"",AJ38=""),"Zadejte výsledek. ","")</f>
        <v/>
      </c>
      <c r="AM38" t="str">
        <f t="shared" si="19"/>
        <v/>
      </c>
      <c r="AN38" t="str">
        <f t="shared" si="20"/>
        <v/>
      </c>
      <c r="AO38" t="str">
        <f t="shared" si="16"/>
        <v/>
      </c>
    </row>
    <row r="39" spans="1:41" x14ac:dyDescent="0.25">
      <c r="A39" t="s">
        <v>72</v>
      </c>
      <c r="B39" t="s">
        <v>73</v>
      </c>
      <c r="C39">
        <v>4</v>
      </c>
      <c r="D39" t="s">
        <v>15</v>
      </c>
      <c r="E39" t="s">
        <v>29</v>
      </c>
      <c r="F39" t="s">
        <v>32</v>
      </c>
      <c r="G39" t="s">
        <v>38</v>
      </c>
      <c r="H39" t="s">
        <v>66</v>
      </c>
      <c r="K39" t="str">
        <f t="shared" si="0"/>
        <v>List2!Q4</v>
      </c>
      <c r="L39">
        <v>36</v>
      </c>
      <c r="M39">
        <v>3</v>
      </c>
      <c r="N39" s="3"/>
      <c r="R39" s="1" t="str">
        <f>T(List1!B47)</f>
        <v/>
      </c>
      <c r="S39" s="1" t="str">
        <f t="shared" si="22"/>
        <v/>
      </c>
      <c r="T39" s="1" t="str">
        <f t="shared" si="23"/>
        <v/>
      </c>
      <c r="U39" s="1" t="str">
        <f t="shared" si="24"/>
        <v/>
      </c>
      <c r="V39" s="1" t="str">
        <f t="shared" si="25"/>
        <v/>
      </c>
      <c r="W39" s="1" t="str">
        <f t="shared" si="26"/>
        <v/>
      </c>
      <c r="X39" s="1" t="str">
        <f t="shared" si="27"/>
        <v/>
      </c>
      <c r="Y39" s="1" t="str">
        <f>IF(R39&lt;&gt;"",IF(ISNA(VLOOKUP(R39,List2!R40:$R$50,2,FALSE)),"","DUPLICITA "),"")</f>
        <v/>
      </c>
      <c r="Z39" s="1" t="str">
        <f t="shared" si="28"/>
        <v/>
      </c>
      <c r="AA39" s="1" t="str">
        <f t="shared" si="29"/>
        <v/>
      </c>
      <c r="AB39" s="1" t="str">
        <f t="shared" si="30"/>
        <v/>
      </c>
      <c r="AC39" s="1" t="str">
        <f t="shared" si="31"/>
        <v/>
      </c>
      <c r="AD39" s="1" t="str">
        <f t="shared" si="32"/>
        <v/>
      </c>
      <c r="AE39" s="1" t="str">
        <f t="shared" si="33"/>
        <v/>
      </c>
      <c r="AF39" s="1" t="str">
        <f t="shared" si="34"/>
        <v/>
      </c>
      <c r="AG39" s="1" t="str">
        <f t="shared" si="35"/>
        <v/>
      </c>
      <c r="AH39" s="4" t="str">
        <f>IF((List1!G47)&lt;&gt;"",(List1!G47),"")</f>
        <v/>
      </c>
      <c r="AI39" s="4">
        <f t="shared" si="11"/>
        <v>0</v>
      </c>
      <c r="AJ39" s="4" t="str">
        <f>IF((List1!H47)&lt;&gt;"",(List1!H47),"")</f>
        <v/>
      </c>
      <c r="AK39" s="4" t="str">
        <f t="shared" si="36"/>
        <v/>
      </c>
      <c r="AL39" s="4" t="str">
        <f t="shared" si="37"/>
        <v/>
      </c>
      <c r="AM39" t="str">
        <f t="shared" si="19"/>
        <v/>
      </c>
      <c r="AN39" t="str">
        <f t="shared" si="20"/>
        <v/>
      </c>
      <c r="AO39" t="str">
        <f t="shared" si="16"/>
        <v/>
      </c>
    </row>
    <row r="40" spans="1:41" x14ac:dyDescent="0.25">
      <c r="A40" t="s">
        <v>50</v>
      </c>
      <c r="B40" t="s">
        <v>74</v>
      </c>
      <c r="C40">
        <v>4</v>
      </c>
      <c r="D40" t="s">
        <v>15</v>
      </c>
      <c r="E40" t="s">
        <v>72</v>
      </c>
      <c r="K40" t="str">
        <f t="shared" si="0"/>
        <v>List2!Q4</v>
      </c>
      <c r="L40">
        <v>37</v>
      </c>
      <c r="M40">
        <v>3</v>
      </c>
      <c r="N40" s="3"/>
      <c r="R40" s="1" t="str">
        <f>T(List1!B48)</f>
        <v/>
      </c>
      <c r="S40" s="1" t="str">
        <f t="shared" si="22"/>
        <v/>
      </c>
      <c r="T40" s="1" t="str">
        <f t="shared" si="23"/>
        <v/>
      </c>
      <c r="U40" s="1" t="str">
        <f t="shared" si="24"/>
        <v/>
      </c>
      <c r="V40" s="1" t="str">
        <f t="shared" si="25"/>
        <v/>
      </c>
      <c r="W40" s="1" t="str">
        <f t="shared" si="26"/>
        <v/>
      </c>
      <c r="X40" s="1" t="str">
        <f t="shared" si="27"/>
        <v/>
      </c>
      <c r="Y40" s="1" t="str">
        <f>IF(R40&lt;&gt;"",IF(ISNA(VLOOKUP(R40,List2!R41:$R$50,2,FALSE)),"","DUPLICITA "),"")</f>
        <v/>
      </c>
      <c r="Z40" s="1" t="str">
        <f t="shared" si="28"/>
        <v/>
      </c>
      <c r="AA40" s="1" t="str">
        <f t="shared" si="29"/>
        <v/>
      </c>
      <c r="AB40" s="1" t="str">
        <f t="shared" si="30"/>
        <v/>
      </c>
      <c r="AC40" s="1" t="str">
        <f t="shared" si="31"/>
        <v/>
      </c>
      <c r="AD40" s="1" t="str">
        <f t="shared" si="32"/>
        <v/>
      </c>
      <c r="AE40" s="1" t="str">
        <f t="shared" si="33"/>
        <v/>
      </c>
      <c r="AF40" s="1" t="str">
        <f t="shared" si="34"/>
        <v/>
      </c>
      <c r="AG40" s="1" t="str">
        <f t="shared" si="35"/>
        <v/>
      </c>
      <c r="AH40" s="4" t="str">
        <f>IF((List1!G48)&lt;&gt;"",(List1!G48),"")</f>
        <v/>
      </c>
      <c r="AI40" s="4">
        <f t="shared" si="11"/>
        <v>0</v>
      </c>
      <c r="AJ40" s="4" t="str">
        <f>IF((List1!H48)&lt;&gt;"",(List1!H48),"")</f>
        <v/>
      </c>
      <c r="AK40" s="4" t="str">
        <f t="shared" si="36"/>
        <v/>
      </c>
      <c r="AL40" s="4" t="str">
        <f t="shared" si="37"/>
        <v/>
      </c>
      <c r="AM40" t="str">
        <f t="shared" si="19"/>
        <v/>
      </c>
      <c r="AN40" t="str">
        <f t="shared" si="20"/>
        <v/>
      </c>
      <c r="AO40" t="str">
        <f t="shared" si="16"/>
        <v/>
      </c>
    </row>
    <row r="41" spans="1:41" x14ac:dyDescent="0.25">
      <c r="A41" t="s">
        <v>53</v>
      </c>
      <c r="B41" t="s">
        <v>75</v>
      </c>
      <c r="C41">
        <v>6</v>
      </c>
      <c r="D41" t="s">
        <v>12</v>
      </c>
      <c r="E41" t="s">
        <v>72</v>
      </c>
      <c r="F41" t="s">
        <v>50</v>
      </c>
      <c r="K41" t="str">
        <f t="shared" si="0"/>
        <v>List2!Q6:Q8</v>
      </c>
      <c r="L41">
        <v>38</v>
      </c>
      <c r="M41">
        <v>4</v>
      </c>
      <c r="N41" s="3"/>
      <c r="R41" s="1" t="str">
        <f>T(List1!B49)</f>
        <v/>
      </c>
      <c r="S41" s="1" t="str">
        <f t="shared" si="22"/>
        <v/>
      </c>
      <c r="T41" s="1" t="str">
        <f t="shared" si="23"/>
        <v/>
      </c>
      <c r="U41" s="1" t="str">
        <f t="shared" si="24"/>
        <v/>
      </c>
      <c r="V41" s="1" t="str">
        <f t="shared" si="25"/>
        <v/>
      </c>
      <c r="W41" s="1" t="str">
        <f t="shared" si="26"/>
        <v/>
      </c>
      <c r="X41" s="1" t="str">
        <f t="shared" si="27"/>
        <v/>
      </c>
      <c r="Y41" s="1" t="str">
        <f>IF(R41&lt;&gt;"",IF(ISNA(VLOOKUP(R41,List2!R42:$R$50,2,FALSE)),"","DUPLICITA "),"")</f>
        <v/>
      </c>
      <c r="Z41" s="1" t="str">
        <f t="shared" si="28"/>
        <v/>
      </c>
      <c r="AA41" s="1" t="str">
        <f t="shared" si="29"/>
        <v/>
      </c>
      <c r="AB41" s="1" t="str">
        <f t="shared" si="30"/>
        <v/>
      </c>
      <c r="AC41" s="1" t="str">
        <f t="shared" si="31"/>
        <v/>
      </c>
      <c r="AD41" s="1" t="str">
        <f t="shared" si="32"/>
        <v/>
      </c>
      <c r="AE41" s="1" t="str">
        <f t="shared" si="33"/>
        <v/>
      </c>
      <c r="AF41" s="1" t="str">
        <f t="shared" si="34"/>
        <v/>
      </c>
      <c r="AG41" s="1" t="str">
        <f t="shared" si="35"/>
        <v/>
      </c>
      <c r="AH41" s="4" t="str">
        <f>IF((List1!G49)&lt;&gt;"",(List1!G49),"")</f>
        <v/>
      </c>
      <c r="AI41" s="4">
        <f t="shared" si="11"/>
        <v>0</v>
      </c>
      <c r="AJ41" s="4" t="str">
        <f>IF((List1!H49)&lt;&gt;"",(List1!H49),"")</f>
        <v/>
      </c>
      <c r="AK41" s="4" t="str">
        <f t="shared" si="36"/>
        <v/>
      </c>
      <c r="AL41" s="4" t="str">
        <f t="shared" si="37"/>
        <v/>
      </c>
      <c r="AM41" t="str">
        <f t="shared" si="19"/>
        <v/>
      </c>
      <c r="AN41" t="str">
        <f t="shared" si="20"/>
        <v/>
      </c>
      <c r="AO41" t="str">
        <f t="shared" si="16"/>
        <v/>
      </c>
    </row>
    <row r="42" spans="1:41" x14ac:dyDescent="0.25">
      <c r="A42" t="s">
        <v>85</v>
      </c>
      <c r="B42" t="s">
        <v>86</v>
      </c>
      <c r="C42">
        <v>4</v>
      </c>
      <c r="D42" t="s">
        <v>84</v>
      </c>
      <c r="E42" t="s">
        <v>53</v>
      </c>
      <c r="K42" t="str">
        <f t="shared" si="0"/>
        <v>List2!Q5:Q7</v>
      </c>
      <c r="L42">
        <v>39</v>
      </c>
      <c r="M42">
        <v>4</v>
      </c>
      <c r="N42" s="3"/>
      <c r="R42" s="1" t="str">
        <f>T(List1!B50)</f>
        <v/>
      </c>
      <c r="S42" s="1" t="str">
        <f t="shared" si="22"/>
        <v/>
      </c>
      <c r="T42" s="1" t="str">
        <f t="shared" si="23"/>
        <v/>
      </c>
      <c r="U42" s="1" t="str">
        <f t="shared" si="24"/>
        <v/>
      </c>
      <c r="V42" s="1" t="str">
        <f t="shared" si="25"/>
        <v/>
      </c>
      <c r="W42" s="1" t="str">
        <f t="shared" si="26"/>
        <v/>
      </c>
      <c r="X42" s="1" t="str">
        <f t="shared" si="27"/>
        <v/>
      </c>
      <c r="Y42" s="1" t="str">
        <f>IF(R42&lt;&gt;"",IF(ISNA(VLOOKUP(R42,List2!R43:$R$50,2,FALSE)),"","DUPLICITA "),"")</f>
        <v/>
      </c>
      <c r="Z42" s="1" t="str">
        <f t="shared" si="28"/>
        <v/>
      </c>
      <c r="AA42" s="1" t="str">
        <f t="shared" si="29"/>
        <v/>
      </c>
      <c r="AB42" s="1" t="str">
        <f t="shared" si="30"/>
        <v/>
      </c>
      <c r="AC42" s="1" t="str">
        <f t="shared" si="31"/>
        <v/>
      </c>
      <c r="AD42" s="1" t="str">
        <f t="shared" si="32"/>
        <v/>
      </c>
      <c r="AE42" s="1" t="str">
        <f t="shared" si="33"/>
        <v/>
      </c>
      <c r="AF42" s="1" t="str">
        <f t="shared" si="34"/>
        <v/>
      </c>
      <c r="AG42" s="1" t="str">
        <f t="shared" si="35"/>
        <v/>
      </c>
      <c r="AH42" s="4" t="str">
        <f>IF((List1!G50)&lt;&gt;"",(List1!G50),"")</f>
        <v/>
      </c>
      <c r="AI42" s="4">
        <f t="shared" si="11"/>
        <v>0</v>
      </c>
      <c r="AJ42" s="4" t="str">
        <f>IF((List1!H50)&lt;&gt;"",(List1!H50),"")</f>
        <v/>
      </c>
      <c r="AK42" s="4" t="str">
        <f t="shared" si="36"/>
        <v/>
      </c>
      <c r="AL42" s="4" t="str">
        <f t="shared" si="37"/>
        <v/>
      </c>
      <c r="AM42" t="str">
        <f t="shared" si="19"/>
        <v/>
      </c>
      <c r="AN42" t="str">
        <f t="shared" si="20"/>
        <v/>
      </c>
      <c r="AO42" t="str">
        <f t="shared" si="16"/>
        <v/>
      </c>
    </row>
    <row r="43" spans="1:41" x14ac:dyDescent="0.25">
      <c r="A43" t="s">
        <v>18</v>
      </c>
      <c r="B43" t="s">
        <v>151</v>
      </c>
      <c r="C43">
        <v>4</v>
      </c>
      <c r="D43" t="s">
        <v>15</v>
      </c>
      <c r="E43" t="s">
        <v>20</v>
      </c>
      <c r="F43" t="s">
        <v>21</v>
      </c>
      <c r="K43" t="str">
        <f t="shared" si="0"/>
        <v>List2!Q4</v>
      </c>
      <c r="L43">
        <v>40</v>
      </c>
      <c r="M43">
        <v>4</v>
      </c>
      <c r="N43" s="23">
        <v>41640</v>
      </c>
      <c r="R43" s="1" t="str">
        <f>T(List1!B51)</f>
        <v/>
      </c>
      <c r="S43" s="1" t="str">
        <f t="shared" si="22"/>
        <v/>
      </c>
      <c r="T43" s="1" t="str">
        <f t="shared" si="23"/>
        <v/>
      </c>
      <c r="U43" s="1" t="str">
        <f t="shared" si="24"/>
        <v/>
      </c>
      <c r="V43" s="1" t="str">
        <f t="shared" si="25"/>
        <v/>
      </c>
      <c r="W43" s="1" t="str">
        <f t="shared" si="26"/>
        <v/>
      </c>
      <c r="X43" s="1" t="str">
        <f t="shared" si="27"/>
        <v/>
      </c>
      <c r="Y43" s="1" t="str">
        <f>IF(R43&lt;&gt;"",IF(ISNA(VLOOKUP(R43,List2!R44:$R$50,2,FALSE)),"","DUPLICITA "),"")</f>
        <v/>
      </c>
      <c r="Z43" s="1" t="str">
        <f t="shared" si="28"/>
        <v/>
      </c>
      <c r="AA43" s="1" t="str">
        <f t="shared" si="29"/>
        <v/>
      </c>
      <c r="AB43" s="1" t="str">
        <f t="shared" si="30"/>
        <v/>
      </c>
      <c r="AC43" s="1" t="str">
        <f t="shared" si="31"/>
        <v/>
      </c>
      <c r="AD43" s="1" t="str">
        <f t="shared" si="32"/>
        <v/>
      </c>
      <c r="AE43" s="1" t="str">
        <f t="shared" si="33"/>
        <v/>
      </c>
      <c r="AF43" s="1" t="str">
        <f t="shared" si="34"/>
        <v/>
      </c>
      <c r="AG43" s="1" t="str">
        <f t="shared" si="35"/>
        <v/>
      </c>
      <c r="AH43" s="4" t="str">
        <f>IF((List1!G51)&lt;&gt;"",(List1!G51),"")</f>
        <v/>
      </c>
      <c r="AI43" s="4">
        <f t="shared" si="11"/>
        <v>0</v>
      </c>
      <c r="AJ43" s="4" t="str">
        <f>IF((List1!H51)&lt;&gt;"",(List1!H51),"")</f>
        <v/>
      </c>
      <c r="AK43" s="4" t="str">
        <f t="shared" si="36"/>
        <v/>
      </c>
      <c r="AL43" s="4" t="str">
        <f t="shared" si="37"/>
        <v/>
      </c>
      <c r="AM43" t="str">
        <f t="shared" si="19"/>
        <v/>
      </c>
      <c r="AN43" t="str">
        <f t="shared" si="20"/>
        <v/>
      </c>
      <c r="AO43" t="str">
        <f t="shared" si="16"/>
        <v/>
      </c>
    </row>
    <row r="44" spans="1:41" x14ac:dyDescent="0.25">
      <c r="A44" t="s">
        <v>22</v>
      </c>
      <c r="B44" t="s">
        <v>152</v>
      </c>
      <c r="C44">
        <v>6</v>
      </c>
      <c r="D44" t="s">
        <v>12</v>
      </c>
      <c r="E44" t="s">
        <v>18</v>
      </c>
      <c r="F44" t="s">
        <v>24</v>
      </c>
      <c r="G44" t="s">
        <v>25</v>
      </c>
      <c r="K44" t="str">
        <f t="shared" si="0"/>
        <v>List2!Q6:Q8</v>
      </c>
      <c r="L44">
        <v>41</v>
      </c>
      <c r="M44">
        <v>4</v>
      </c>
      <c r="N44" s="23">
        <v>41640</v>
      </c>
      <c r="R44" s="1" t="str">
        <f>T(List1!B52)</f>
        <v/>
      </c>
      <c r="S44" s="1" t="str">
        <f t="shared" si="22"/>
        <v/>
      </c>
      <c r="T44" s="1" t="str">
        <f t="shared" si="23"/>
        <v/>
      </c>
      <c r="U44" s="1" t="str">
        <f t="shared" si="24"/>
        <v/>
      </c>
      <c r="V44" s="1" t="str">
        <f t="shared" si="25"/>
        <v/>
      </c>
      <c r="W44" s="1" t="str">
        <f t="shared" si="26"/>
        <v/>
      </c>
      <c r="X44" s="1" t="str">
        <f t="shared" si="27"/>
        <v/>
      </c>
      <c r="Y44" s="1" t="str">
        <f>IF(R44&lt;&gt;"",IF(ISNA(VLOOKUP(R44,List2!R45:$R$50,2,FALSE)),"","DUPLICITA "),"")</f>
        <v/>
      </c>
      <c r="Z44" s="1" t="str">
        <f t="shared" si="28"/>
        <v/>
      </c>
      <c r="AA44" s="1" t="str">
        <f t="shared" si="29"/>
        <v/>
      </c>
      <c r="AB44" s="1" t="str">
        <f t="shared" si="30"/>
        <v/>
      </c>
      <c r="AC44" s="1" t="str">
        <f t="shared" si="31"/>
        <v/>
      </c>
      <c r="AD44" s="1" t="str">
        <f t="shared" si="32"/>
        <v/>
      </c>
      <c r="AE44" s="1" t="str">
        <f t="shared" si="33"/>
        <v/>
      </c>
      <c r="AF44" s="1" t="str">
        <f t="shared" si="34"/>
        <v/>
      </c>
      <c r="AG44" s="1" t="str">
        <f t="shared" si="35"/>
        <v/>
      </c>
      <c r="AH44" s="4" t="str">
        <f>IF((List1!G52)&lt;&gt;"",(List1!G52),"")</f>
        <v/>
      </c>
      <c r="AI44" s="4">
        <f t="shared" si="11"/>
        <v>0</v>
      </c>
      <c r="AJ44" s="4" t="str">
        <f>IF((List1!H52)&lt;&gt;"",(List1!H52),"")</f>
        <v/>
      </c>
      <c r="AK44" s="4" t="str">
        <f t="shared" si="36"/>
        <v/>
      </c>
      <c r="AL44" s="4" t="str">
        <f t="shared" si="37"/>
        <v/>
      </c>
      <c r="AM44" t="str">
        <f t="shared" si="19"/>
        <v/>
      </c>
      <c r="AN44" t="str">
        <f t="shared" si="20"/>
        <v/>
      </c>
      <c r="AO44" t="str">
        <f t="shared" si="16"/>
        <v/>
      </c>
    </row>
    <row r="45" spans="1:41" x14ac:dyDescent="0.25">
      <c r="A45" t="s">
        <v>13</v>
      </c>
      <c r="B45" t="s">
        <v>14</v>
      </c>
      <c r="C45">
        <v>4</v>
      </c>
      <c r="D45" t="s">
        <v>15</v>
      </c>
      <c r="K45" t="str">
        <f t="shared" si="0"/>
        <v>List2!Q4</v>
      </c>
      <c r="L45">
        <v>42</v>
      </c>
      <c r="M45">
        <v>4</v>
      </c>
      <c r="N45" s="3"/>
      <c r="R45" s="1" t="str">
        <f>T(List1!B53)</f>
        <v/>
      </c>
      <c r="S45" s="1" t="str">
        <f t="shared" si="22"/>
        <v/>
      </c>
      <c r="T45" s="1" t="str">
        <f t="shared" si="23"/>
        <v/>
      </c>
      <c r="U45" s="1" t="str">
        <f t="shared" si="24"/>
        <v/>
      </c>
      <c r="V45" s="1" t="str">
        <f t="shared" si="25"/>
        <v/>
      </c>
      <c r="W45" s="1" t="str">
        <f t="shared" si="26"/>
        <v/>
      </c>
      <c r="X45" s="1" t="str">
        <f t="shared" si="27"/>
        <v/>
      </c>
      <c r="Y45" s="1" t="str">
        <f>IF(R45&lt;&gt;"",IF(ISNA(VLOOKUP(R45,List2!R46:$R$50,2,FALSE)),"","DUPLICITA "),"")</f>
        <v/>
      </c>
      <c r="Z45" s="1" t="str">
        <f t="shared" si="28"/>
        <v/>
      </c>
      <c r="AA45" s="1" t="str">
        <f t="shared" si="29"/>
        <v/>
      </c>
      <c r="AB45" s="1" t="str">
        <f t="shared" si="30"/>
        <v/>
      </c>
      <c r="AC45" s="1" t="str">
        <f t="shared" si="31"/>
        <v/>
      </c>
      <c r="AD45" s="1" t="str">
        <f t="shared" si="32"/>
        <v/>
      </c>
      <c r="AE45" s="1" t="str">
        <f t="shared" si="33"/>
        <v/>
      </c>
      <c r="AF45" s="1" t="str">
        <f t="shared" si="34"/>
        <v/>
      </c>
      <c r="AG45" s="1" t="str">
        <f t="shared" si="35"/>
        <v/>
      </c>
      <c r="AH45" s="4" t="str">
        <f>IF((List1!G53)&lt;&gt;"",(List1!G53),"")</f>
        <v/>
      </c>
      <c r="AI45" s="4">
        <f t="shared" si="11"/>
        <v>0</v>
      </c>
      <c r="AJ45" s="4" t="str">
        <f>IF((List1!H53)&lt;&gt;"",(List1!H53),"")</f>
        <v/>
      </c>
      <c r="AK45" s="4" t="str">
        <f t="shared" si="36"/>
        <v/>
      </c>
      <c r="AL45" s="4" t="str">
        <f t="shared" si="37"/>
        <v/>
      </c>
      <c r="AM45" t="str">
        <f t="shared" si="19"/>
        <v/>
      </c>
      <c r="AN45" t="str">
        <f t="shared" si="20"/>
        <v/>
      </c>
      <c r="AO45" t="str">
        <f t="shared" si="16"/>
        <v/>
      </c>
    </row>
    <row r="46" spans="1:41" x14ac:dyDescent="0.25">
      <c r="A46" t="s">
        <v>16</v>
      </c>
      <c r="B46" t="s">
        <v>17</v>
      </c>
      <c r="C46">
        <v>6</v>
      </c>
      <c r="D46" t="s">
        <v>12</v>
      </c>
      <c r="E46" t="s">
        <v>13</v>
      </c>
      <c r="K46" t="str">
        <f t="shared" si="0"/>
        <v>List2!Q6:Q8</v>
      </c>
      <c r="L46">
        <v>43</v>
      </c>
      <c r="M46">
        <v>5</v>
      </c>
      <c r="N46" s="3"/>
      <c r="R46" s="1" t="str">
        <f>T(List1!B54)</f>
        <v/>
      </c>
      <c r="S46" s="1" t="str">
        <f t="shared" si="22"/>
        <v/>
      </c>
      <c r="T46" s="1" t="str">
        <f t="shared" si="23"/>
        <v/>
      </c>
      <c r="U46" s="1" t="str">
        <f t="shared" si="24"/>
        <v/>
      </c>
      <c r="V46" s="1" t="str">
        <f t="shared" si="25"/>
        <v/>
      </c>
      <c r="W46" s="1" t="str">
        <f t="shared" si="26"/>
        <v/>
      </c>
      <c r="X46" s="1" t="str">
        <f t="shared" si="27"/>
        <v/>
      </c>
      <c r="Y46" s="1" t="str">
        <f>IF(R46&lt;&gt;"",IF(ISNA(VLOOKUP(R46,List2!R47:$R$50,2,FALSE)),"","DUPLICITA "),"")</f>
        <v/>
      </c>
      <c r="Z46" s="1" t="str">
        <f t="shared" si="28"/>
        <v/>
      </c>
      <c r="AA46" s="1" t="str">
        <f t="shared" si="29"/>
        <v/>
      </c>
      <c r="AB46" s="1" t="str">
        <f t="shared" si="30"/>
        <v/>
      </c>
      <c r="AC46" s="1" t="str">
        <f t="shared" si="31"/>
        <v/>
      </c>
      <c r="AD46" s="1" t="str">
        <f t="shared" si="32"/>
        <v/>
      </c>
      <c r="AE46" s="1" t="str">
        <f t="shared" si="33"/>
        <v/>
      </c>
      <c r="AF46" s="1" t="str">
        <f t="shared" si="34"/>
        <v/>
      </c>
      <c r="AG46" s="1" t="str">
        <f t="shared" si="35"/>
        <v/>
      </c>
      <c r="AH46" s="4" t="str">
        <f>IF((List1!G54)&lt;&gt;"",(List1!G54),"")</f>
        <v/>
      </c>
      <c r="AI46" s="4">
        <f t="shared" si="11"/>
        <v>0</v>
      </c>
      <c r="AJ46" s="4" t="str">
        <f>IF((List1!H54)&lt;&gt;"",(List1!H54),"")</f>
        <v/>
      </c>
      <c r="AK46" s="4" t="str">
        <f t="shared" si="36"/>
        <v/>
      </c>
      <c r="AL46" s="4" t="str">
        <f t="shared" si="37"/>
        <v/>
      </c>
      <c r="AM46" t="str">
        <f t="shared" si="19"/>
        <v/>
      </c>
      <c r="AN46" t="str">
        <f t="shared" si="20"/>
        <v/>
      </c>
      <c r="AO46" t="str">
        <f t="shared" si="16"/>
        <v/>
      </c>
    </row>
    <row r="47" spans="1:41" x14ac:dyDescent="0.25">
      <c r="A47" t="s">
        <v>96</v>
      </c>
      <c r="B47" t="s">
        <v>97</v>
      </c>
      <c r="C47">
        <v>4</v>
      </c>
      <c r="D47" t="s">
        <v>15</v>
      </c>
      <c r="E47" t="s">
        <v>72</v>
      </c>
      <c r="K47" t="str">
        <f t="shared" si="0"/>
        <v>List2!Q4</v>
      </c>
      <c r="L47">
        <v>44</v>
      </c>
      <c r="M47">
        <v>4</v>
      </c>
      <c r="N47" s="3"/>
      <c r="R47" s="1" t="str">
        <f>T(List1!B55)</f>
        <v/>
      </c>
      <c r="S47" s="1" t="str">
        <f t="shared" si="22"/>
        <v/>
      </c>
      <c r="T47" s="1" t="str">
        <f t="shared" si="23"/>
        <v/>
      </c>
      <c r="U47" s="1" t="str">
        <f t="shared" si="24"/>
        <v/>
      </c>
      <c r="V47" s="1" t="str">
        <f t="shared" si="25"/>
        <v/>
      </c>
      <c r="W47" s="1" t="str">
        <f t="shared" si="26"/>
        <v/>
      </c>
      <c r="X47" s="1" t="str">
        <f t="shared" si="27"/>
        <v/>
      </c>
      <c r="Y47" s="1" t="str">
        <f>IF(R47&lt;&gt;"",IF(ISNA(VLOOKUP(R47,List2!R48:$R$50,2,FALSE)),"","DUPLICITA "),"")</f>
        <v/>
      </c>
      <c r="Z47" s="1" t="str">
        <f t="shared" si="28"/>
        <v/>
      </c>
      <c r="AA47" s="1" t="str">
        <f t="shared" si="29"/>
        <v/>
      </c>
      <c r="AB47" s="1" t="str">
        <f t="shared" si="30"/>
        <v/>
      </c>
      <c r="AC47" s="1" t="str">
        <f t="shared" si="31"/>
        <v/>
      </c>
      <c r="AD47" s="1" t="str">
        <f t="shared" si="32"/>
        <v/>
      </c>
      <c r="AE47" s="1" t="str">
        <f t="shared" si="33"/>
        <v/>
      </c>
      <c r="AF47" s="1" t="str">
        <f t="shared" si="34"/>
        <v/>
      </c>
      <c r="AG47" s="1" t="str">
        <f t="shared" si="35"/>
        <v/>
      </c>
      <c r="AH47" s="4" t="str">
        <f>IF((List1!G55)&lt;&gt;"",(List1!G55),"")</f>
        <v/>
      </c>
      <c r="AI47" s="4">
        <f t="shared" si="11"/>
        <v>0</v>
      </c>
      <c r="AJ47" s="4" t="str">
        <f>IF((List1!H55)&lt;&gt;"",(List1!H55),"")</f>
        <v/>
      </c>
      <c r="AK47" s="4" t="str">
        <f t="shared" si="36"/>
        <v/>
      </c>
      <c r="AL47" s="4" t="str">
        <f t="shared" si="37"/>
        <v/>
      </c>
      <c r="AM47" t="str">
        <f t="shared" si="19"/>
        <v/>
      </c>
      <c r="AN47" t="str">
        <f t="shared" si="20"/>
        <v/>
      </c>
      <c r="AO47" t="str">
        <f t="shared" si="16"/>
        <v/>
      </c>
    </row>
    <row r="48" spans="1:41" x14ac:dyDescent="0.25">
      <c r="A48" t="s">
        <v>98</v>
      </c>
      <c r="B48" t="s">
        <v>99</v>
      </c>
      <c r="C48">
        <v>6</v>
      </c>
      <c r="D48" t="s">
        <v>12</v>
      </c>
      <c r="E48" t="s">
        <v>67</v>
      </c>
      <c r="F48" t="s">
        <v>96</v>
      </c>
      <c r="K48" t="str">
        <f t="shared" si="0"/>
        <v>List2!Q6:Q8</v>
      </c>
      <c r="L48">
        <v>45</v>
      </c>
      <c r="M48">
        <v>5</v>
      </c>
      <c r="N48" s="3"/>
      <c r="R48" s="1" t="str">
        <f>T(List1!B56)</f>
        <v/>
      </c>
      <c r="S48" s="1" t="str">
        <f t="shared" si="22"/>
        <v/>
      </c>
      <c r="T48" s="1" t="str">
        <f t="shared" si="23"/>
        <v/>
      </c>
      <c r="U48" s="1" t="str">
        <f t="shared" si="24"/>
        <v/>
      </c>
      <c r="V48" s="1" t="str">
        <f t="shared" si="25"/>
        <v/>
      </c>
      <c r="W48" s="1" t="str">
        <f t="shared" si="26"/>
        <v/>
      </c>
      <c r="X48" s="1" t="str">
        <f t="shared" si="27"/>
        <v/>
      </c>
      <c r="Y48" s="1" t="str">
        <f>IF(R48&lt;&gt;"",IF(ISNA(VLOOKUP(R48,List2!R49:$R$50,2,FALSE)),"","DUPLICITA "),"")</f>
        <v/>
      </c>
      <c r="Z48" s="1" t="str">
        <f t="shared" si="28"/>
        <v/>
      </c>
      <c r="AA48" s="1" t="str">
        <f t="shared" si="29"/>
        <v/>
      </c>
      <c r="AB48" s="1" t="str">
        <f t="shared" si="30"/>
        <v/>
      </c>
      <c r="AC48" s="1" t="str">
        <f t="shared" si="31"/>
        <v/>
      </c>
      <c r="AD48" s="1" t="str">
        <f t="shared" si="32"/>
        <v/>
      </c>
      <c r="AE48" s="1" t="str">
        <f t="shared" si="33"/>
        <v/>
      </c>
      <c r="AF48" s="1" t="str">
        <f t="shared" si="34"/>
        <v/>
      </c>
      <c r="AG48" s="1" t="str">
        <f t="shared" si="35"/>
        <v/>
      </c>
      <c r="AH48" s="4" t="str">
        <f>IF((List1!G56)&lt;&gt;"",(List1!G56),"")</f>
        <v/>
      </c>
      <c r="AI48" s="4">
        <f t="shared" si="11"/>
        <v>0</v>
      </c>
      <c r="AJ48" s="4" t="str">
        <f>IF((List1!H56)&lt;&gt;"",(List1!H56),"")</f>
        <v/>
      </c>
      <c r="AK48" s="4" t="str">
        <f t="shared" si="36"/>
        <v/>
      </c>
      <c r="AL48" s="4" t="str">
        <f t="shared" si="37"/>
        <v/>
      </c>
      <c r="AM48" t="str">
        <f t="shared" si="19"/>
        <v/>
      </c>
      <c r="AN48" t="str">
        <f t="shared" si="20"/>
        <v/>
      </c>
      <c r="AO48" t="str">
        <f t="shared" si="16"/>
        <v/>
      </c>
    </row>
    <row r="49" spans="1:41" x14ac:dyDescent="0.25">
      <c r="A49" t="s">
        <v>48</v>
      </c>
      <c r="B49" t="s">
        <v>49</v>
      </c>
      <c r="C49">
        <v>4</v>
      </c>
      <c r="D49" t="s">
        <v>15</v>
      </c>
      <c r="K49" t="str">
        <f t="shared" si="0"/>
        <v>List2!Q4</v>
      </c>
      <c r="L49">
        <v>46</v>
      </c>
      <c r="M49">
        <v>4</v>
      </c>
      <c r="N49" s="23">
        <v>41640</v>
      </c>
      <c r="R49" s="1" t="str">
        <f>T(List1!B57)</f>
        <v/>
      </c>
      <c r="S49" s="1" t="str">
        <f t="shared" si="22"/>
        <v/>
      </c>
      <c r="T49" s="1" t="str">
        <f t="shared" si="23"/>
        <v/>
      </c>
      <c r="U49" s="1" t="str">
        <f t="shared" si="24"/>
        <v/>
      </c>
      <c r="V49" s="1" t="str">
        <f t="shared" si="25"/>
        <v/>
      </c>
      <c r="W49" s="1" t="str">
        <f t="shared" si="26"/>
        <v/>
      </c>
      <c r="X49" s="1" t="str">
        <f t="shared" si="27"/>
        <v/>
      </c>
      <c r="Y49" s="1" t="str">
        <f>IF(R49&lt;&gt;"",IF(ISNA(VLOOKUP(R49,List2!R50:$R$50,2,FALSE)),"","DUPLICITA "),"")</f>
        <v/>
      </c>
      <c r="Z49" s="1" t="str">
        <f t="shared" si="28"/>
        <v/>
      </c>
      <c r="AA49" s="1" t="str">
        <f t="shared" si="29"/>
        <v/>
      </c>
      <c r="AB49" s="1" t="str">
        <f t="shared" si="30"/>
        <v/>
      </c>
      <c r="AC49" s="1" t="str">
        <f t="shared" si="31"/>
        <v/>
      </c>
      <c r="AD49" s="1" t="str">
        <f t="shared" si="32"/>
        <v/>
      </c>
      <c r="AE49" s="1" t="str">
        <f t="shared" si="33"/>
        <v/>
      </c>
      <c r="AF49" s="1" t="str">
        <f t="shared" si="34"/>
        <v/>
      </c>
      <c r="AG49" s="1" t="str">
        <f t="shared" si="35"/>
        <v/>
      </c>
      <c r="AH49" s="4" t="str">
        <f>IF((List1!G57)&lt;&gt;"",(List1!G57),"")</f>
        <v/>
      </c>
      <c r="AI49" s="4">
        <f t="shared" si="11"/>
        <v>0</v>
      </c>
      <c r="AJ49" s="4" t="str">
        <f>IF((List1!H57)&lt;&gt;"",(List1!H57),"")</f>
        <v/>
      </c>
      <c r="AK49" s="4" t="str">
        <f t="shared" si="36"/>
        <v/>
      </c>
      <c r="AL49" s="4" t="str">
        <f t="shared" si="37"/>
        <v/>
      </c>
      <c r="AM49" t="str">
        <f t="shared" si="19"/>
        <v/>
      </c>
      <c r="AN49" t="str">
        <f t="shared" si="20"/>
        <v/>
      </c>
      <c r="AO49" t="str">
        <f t="shared" si="16"/>
        <v/>
      </c>
    </row>
    <row r="50" spans="1:41" x14ac:dyDescent="0.25">
      <c r="A50" t="s">
        <v>51</v>
      </c>
      <c r="B50" t="s">
        <v>52</v>
      </c>
      <c r="C50">
        <v>6</v>
      </c>
      <c r="D50" t="s">
        <v>12</v>
      </c>
      <c r="E50" t="s">
        <v>48</v>
      </c>
      <c r="K50" t="str">
        <f t="shared" si="0"/>
        <v>List2!Q6:Q8</v>
      </c>
      <c r="L50">
        <v>47</v>
      </c>
      <c r="M50">
        <v>5</v>
      </c>
      <c r="N50" s="23">
        <v>41640</v>
      </c>
      <c r="R50" s="1" t="str">
        <f>T(List1!B58)</f>
        <v/>
      </c>
      <c r="S50" s="1" t="str">
        <f t="shared" si="22"/>
        <v/>
      </c>
      <c r="T50" s="1" t="str">
        <f t="shared" si="23"/>
        <v/>
      </c>
      <c r="U50" s="1" t="str">
        <f t="shared" si="24"/>
        <v/>
      </c>
      <c r="V50" s="1" t="str">
        <f t="shared" si="25"/>
        <v/>
      </c>
      <c r="W50" s="1" t="str">
        <f t="shared" si="26"/>
        <v/>
      </c>
      <c r="X50" s="1" t="str">
        <f t="shared" si="27"/>
        <v/>
      </c>
      <c r="Y50" s="1" t="str">
        <f>IF(R50&lt;&gt;"",IF(ISNA(VLOOKUP(R50,List2!R$50:$R51,2,FALSE)),"","DUPLICITA "),"")</f>
        <v/>
      </c>
      <c r="Z50" s="1" t="str">
        <f t="shared" si="28"/>
        <v/>
      </c>
      <c r="AA50" s="1" t="str">
        <f t="shared" si="29"/>
        <v/>
      </c>
      <c r="AB50" s="1" t="str">
        <f t="shared" si="30"/>
        <v/>
      </c>
      <c r="AC50" s="1" t="str">
        <f t="shared" si="31"/>
        <v/>
      </c>
      <c r="AD50" s="1" t="str">
        <f t="shared" si="32"/>
        <v/>
      </c>
      <c r="AE50" s="1" t="str">
        <f t="shared" si="33"/>
        <v/>
      </c>
      <c r="AF50" s="1" t="str">
        <f t="shared" si="34"/>
        <v/>
      </c>
      <c r="AG50" s="1" t="str">
        <f t="shared" si="35"/>
        <v/>
      </c>
      <c r="AH50" s="4" t="str">
        <f>IF((List1!G58)&lt;&gt;"",(List1!G58),"")</f>
        <v/>
      </c>
      <c r="AI50" s="4">
        <f t="shared" si="11"/>
        <v>0</v>
      </c>
      <c r="AJ50" s="4" t="str">
        <f>IF((List1!H58)&lt;&gt;"",(List1!H58),"")</f>
        <v/>
      </c>
      <c r="AK50" s="4" t="str">
        <f t="shared" si="36"/>
        <v/>
      </c>
      <c r="AL50" s="4" t="str">
        <f t="shared" si="37"/>
        <v/>
      </c>
      <c r="AM50" t="str">
        <f t="shared" si="19"/>
        <v/>
      </c>
      <c r="AN50" t="str">
        <f t="shared" si="20"/>
        <v/>
      </c>
      <c r="AO50" t="str">
        <f t="shared" si="16"/>
        <v/>
      </c>
    </row>
  </sheetData>
  <sortState ref="A3:L49">
    <sortCondition ref="L3:L49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L51"/>
  <sheetViews>
    <sheetView topLeftCell="A22" workbookViewId="0">
      <selection activeCell="A9" sqref="A9"/>
    </sheetView>
  </sheetViews>
  <sheetFormatPr defaultRowHeight="15" x14ac:dyDescent="0.25"/>
  <cols>
    <col min="2" max="2" width="58.7109375" bestFit="1" customWidth="1"/>
    <col min="3" max="3" width="18.5703125" bestFit="1" customWidth="1"/>
    <col min="11" max="11" width="25" customWidth="1"/>
    <col min="12" max="12" width="31.5703125" bestFit="1" customWidth="1"/>
  </cols>
  <sheetData>
    <row r="1" spans="1:12" x14ac:dyDescent="0.25">
      <c r="B1" t="str">
        <f>L5&amp;L6&amp;L7&amp;L8&amp;L9&amp;L10&amp;L11&amp;L12&amp;L13&amp;L14&amp;L15&amp;L16&amp;L17&amp;L18&amp;L19&amp;L20&amp;L21&amp;L22&amp;L23&amp;L24&amp;L25&amp;L26&amp;L27&amp;L28&amp;L29&amp;L30&amp;L31&amp;L32&amp;L33&amp;L34&amp;L35&amp;L36&amp;L37&amp;L38&amp;L39&amp;L40&amp;L41&amp;L42&amp;L43&amp;L44&amp;L45&amp;L46&amp;L47&amp;L48&amp;L49&amp;L50&amp;L51</f>
        <v/>
      </c>
    </row>
    <row r="2" spans="1:12" x14ac:dyDescent="0.25">
      <c r="B2">
        <f>LEN(B1)</f>
        <v>0</v>
      </c>
    </row>
    <row r="5" spans="1:12" x14ac:dyDescent="0.25">
      <c r="A5" t="s">
        <v>91</v>
      </c>
      <c r="B5" t="s">
        <v>92</v>
      </c>
      <c r="C5">
        <f>IF(ISNA(VLOOKUP(A5,List2!$Z$4:$Z$49,1,FALSE)),0,1)</f>
        <v>0</v>
      </c>
      <c r="D5">
        <f>IF(ISNA(VLOOKUP(A5,List2!$AA$4:$AA$49,1,FALSE)),0,1)</f>
        <v>0</v>
      </c>
      <c r="E5">
        <f>IF(ISNA(VLOOKUP(A5,List2!$AB$4:$AB$49,1,FALSE)),0,1)</f>
        <v>0</v>
      </c>
      <c r="F5">
        <f>IF(ISNA(VLOOKUP(A5,List2!$AC$4:$AC$49,1,FALSE)),0,1)</f>
        <v>0</v>
      </c>
      <c r="G5">
        <f>IF(ISNA(VLOOKUP(A5,List2!$AD$4:$AD$49,1,FALSE)),0,1)</f>
        <v>0</v>
      </c>
      <c r="H5">
        <f>IF(ISNA(VLOOKUP(A5,List2!$AE$4:$AE$49,1,FALSE)),0,1)</f>
        <v>0</v>
      </c>
      <c r="I5" s="2">
        <f>SUM(C5:H5)</f>
        <v>0</v>
      </c>
      <c r="J5" t="str">
        <f>IF(I5=0,"",A5)</f>
        <v/>
      </c>
      <c r="K5" t="str">
        <f>IF(I5=0,"",B5)</f>
        <v/>
      </c>
      <c r="L5" t="str">
        <f>IF(I5=0,"",J5&amp;" "&amp;K5&amp;", ")</f>
        <v/>
      </c>
    </row>
    <row r="6" spans="1:12" x14ac:dyDescent="0.25">
      <c r="A6" t="s">
        <v>28</v>
      </c>
      <c r="B6" t="s">
        <v>93</v>
      </c>
      <c r="C6">
        <f>IF(ISNA(VLOOKUP(A6,List2!$Z$4:$Z$49,1,FALSE)),0,1)</f>
        <v>0</v>
      </c>
      <c r="D6">
        <f>IF(ISNA(VLOOKUP(A6,List2!$AA$4:$AA$49,1,FALSE)),0,1)</f>
        <v>0</v>
      </c>
      <c r="E6">
        <f>IF(ISNA(VLOOKUP(A6,List2!$AB$4:$AB$49,1,FALSE)),0,1)</f>
        <v>0</v>
      </c>
      <c r="F6">
        <f>IF(ISNA(VLOOKUP(A6,List2!$AC$4:$AC$49,1,FALSE)),0,1)</f>
        <v>0</v>
      </c>
      <c r="G6">
        <f>IF(ISNA(VLOOKUP(A6,List2!$AD$4:$AD$49,1,FALSE)),0,1)</f>
        <v>0</v>
      </c>
      <c r="H6">
        <f>IF(ISNA(VLOOKUP(A6,List2!$AE$4:$AE$49,1,FALSE)),0,1)</f>
        <v>0</v>
      </c>
      <c r="I6" s="2">
        <f t="shared" ref="I6:I51" si="0">SUM(C6:H6)</f>
        <v>0</v>
      </c>
      <c r="J6" t="str">
        <f t="shared" ref="J6:J51" si="1">IF(I6=0,"",A6)</f>
        <v/>
      </c>
      <c r="K6" t="str">
        <f t="shared" ref="K6:K51" si="2">IF(I6=0,"",B6)</f>
        <v/>
      </c>
      <c r="L6" t="str">
        <f t="shared" ref="L6:L51" si="3">IF(I6=0,"",J6&amp;" "&amp;K6&amp;", ")</f>
        <v/>
      </c>
    </row>
    <row r="7" spans="1:12" x14ac:dyDescent="0.25">
      <c r="A7" t="s">
        <v>54</v>
      </c>
      <c r="B7" t="s">
        <v>55</v>
      </c>
      <c r="C7">
        <f>IF(ISNA(VLOOKUP(A7,List2!$Z$4:$Z$49,1,FALSE)),0,1)</f>
        <v>0</v>
      </c>
      <c r="D7">
        <f>IF(ISNA(VLOOKUP(A7,List2!$AA$4:$AA$49,1,FALSE)),0,1)</f>
        <v>0</v>
      </c>
      <c r="E7">
        <f>IF(ISNA(VLOOKUP(A7,List2!$AB$4:$AB$49,1,FALSE)),0,1)</f>
        <v>0</v>
      </c>
      <c r="F7">
        <f>IF(ISNA(VLOOKUP(A7,List2!$AC$4:$AC$49,1,FALSE)),0,1)</f>
        <v>0</v>
      </c>
      <c r="G7">
        <f>IF(ISNA(VLOOKUP(A7,List2!$AD$4:$AD$49,1,FALSE)),0,1)</f>
        <v>0</v>
      </c>
      <c r="H7">
        <f>IF(ISNA(VLOOKUP(A7,List2!$AE$4:$AE$49,1,FALSE)),0,1)</f>
        <v>0</v>
      </c>
      <c r="I7" s="2">
        <f t="shared" si="0"/>
        <v>0</v>
      </c>
      <c r="J7" t="str">
        <f t="shared" si="1"/>
        <v/>
      </c>
      <c r="K7" t="str">
        <f t="shared" si="2"/>
        <v/>
      </c>
      <c r="L7" t="str">
        <f t="shared" si="3"/>
        <v/>
      </c>
    </row>
    <row r="8" spans="1:12" x14ac:dyDescent="0.25">
      <c r="A8" t="s">
        <v>31</v>
      </c>
      <c r="B8" t="s">
        <v>56</v>
      </c>
      <c r="C8">
        <f>IF(ISNA(VLOOKUP(A8,List2!$Z$4:$Z$49,1,FALSE)),0,1)</f>
        <v>0</v>
      </c>
      <c r="D8">
        <f>IF(ISNA(VLOOKUP(A8,List2!$AA$4:$AA$49,1,FALSE)),0,1)</f>
        <v>0</v>
      </c>
      <c r="E8">
        <f>IF(ISNA(VLOOKUP(A8,List2!$AB$4:$AB$49,1,FALSE)),0,1)</f>
        <v>0</v>
      </c>
      <c r="F8">
        <f>IF(ISNA(VLOOKUP(A8,List2!$AC$4:$AC$49,1,FALSE)),0,1)</f>
        <v>0</v>
      </c>
      <c r="G8">
        <f>IF(ISNA(VLOOKUP(A8,List2!$AD$4:$AD$49,1,FALSE)),0,1)</f>
        <v>0</v>
      </c>
      <c r="H8">
        <f>IF(ISNA(VLOOKUP(A8,List2!$AE$4:$AE$49,1,FALSE)),0,1)</f>
        <v>0</v>
      </c>
      <c r="I8" s="2">
        <f t="shared" si="0"/>
        <v>0</v>
      </c>
      <c r="J8" t="str">
        <f t="shared" si="1"/>
        <v/>
      </c>
      <c r="K8" t="str">
        <f t="shared" si="2"/>
        <v/>
      </c>
      <c r="L8" t="str">
        <f t="shared" si="3"/>
        <v/>
      </c>
    </row>
    <row r="9" spans="1:12" x14ac:dyDescent="0.25">
      <c r="A9" t="s">
        <v>69</v>
      </c>
      <c r="B9" t="s">
        <v>70</v>
      </c>
      <c r="C9">
        <f>IF(ISNA(VLOOKUP(A9,List2!$Z$4:$Z$49,1,FALSE)),0,1)</f>
        <v>0</v>
      </c>
      <c r="D9">
        <f>IF(ISNA(VLOOKUP(A9,List2!$AA$4:$AA$49,1,FALSE)),0,1)</f>
        <v>0</v>
      </c>
      <c r="E9">
        <f>IF(ISNA(VLOOKUP(A9,List2!$AB$4:$AB$49,1,FALSE)),0,1)</f>
        <v>0</v>
      </c>
      <c r="F9">
        <f>IF(ISNA(VLOOKUP(A9,List2!$AC$4:$AC$49,1,FALSE)),0,1)</f>
        <v>0</v>
      </c>
      <c r="G9">
        <f>IF(ISNA(VLOOKUP(A9,List2!$AD$4:$AD$49,1,FALSE)),0,1)</f>
        <v>0</v>
      </c>
      <c r="H9">
        <f>IF(ISNA(VLOOKUP(A9,List2!$AE$4:$AE$49,1,FALSE)),0,1)</f>
        <v>0</v>
      </c>
      <c r="I9" s="2">
        <f t="shared" si="0"/>
        <v>0</v>
      </c>
      <c r="J9" t="str">
        <f t="shared" si="1"/>
        <v/>
      </c>
      <c r="K9" t="str">
        <f t="shared" si="2"/>
        <v/>
      </c>
      <c r="L9" t="str">
        <f t="shared" si="3"/>
        <v/>
      </c>
    </row>
    <row r="10" spans="1:12" x14ac:dyDescent="0.25">
      <c r="A10" t="s">
        <v>32</v>
      </c>
      <c r="B10" t="s">
        <v>71</v>
      </c>
      <c r="C10">
        <f>IF(ISNA(VLOOKUP(A10,List2!$Z$4:$Z$49,1,FALSE)),0,1)</f>
        <v>0</v>
      </c>
      <c r="D10">
        <f>IF(ISNA(VLOOKUP(A10,List2!$AA$4:$AA$49,1,FALSE)),0,1)</f>
        <v>0</v>
      </c>
      <c r="E10">
        <f>IF(ISNA(VLOOKUP(A10,List2!$AB$4:$AB$49,1,FALSE)),0,1)</f>
        <v>0</v>
      </c>
      <c r="F10">
        <f>IF(ISNA(VLOOKUP(A10,List2!$AC$4:$AC$49,1,FALSE)),0,1)</f>
        <v>0</v>
      </c>
      <c r="G10">
        <f>IF(ISNA(VLOOKUP(A10,List2!$AD$4:$AD$49,1,FALSE)),0,1)</f>
        <v>0</v>
      </c>
      <c r="H10">
        <f>IF(ISNA(VLOOKUP(A10,List2!$AE$4:$AE$49,1,FALSE)),0,1)</f>
        <v>0</v>
      </c>
      <c r="I10" s="2">
        <f t="shared" si="0"/>
        <v>0</v>
      </c>
      <c r="J10" t="str">
        <f t="shared" si="1"/>
        <v/>
      </c>
      <c r="K10" t="str">
        <f t="shared" si="2"/>
        <v/>
      </c>
      <c r="L10" t="str">
        <f t="shared" si="3"/>
        <v/>
      </c>
    </row>
    <row r="11" spans="1:12" x14ac:dyDescent="0.25">
      <c r="A11" t="s">
        <v>10</v>
      </c>
      <c r="B11" t="s">
        <v>11</v>
      </c>
      <c r="C11">
        <f>IF(ISNA(VLOOKUP(A11,List2!$Z$4:$Z$49,1,FALSE)),0,1)</f>
        <v>0</v>
      </c>
      <c r="D11">
        <f>IF(ISNA(VLOOKUP(A11,List2!$AA$4:$AA$49,1,FALSE)),0,1)</f>
        <v>0</v>
      </c>
      <c r="E11">
        <f>IF(ISNA(VLOOKUP(A11,List2!$AB$4:$AB$49,1,FALSE)),0,1)</f>
        <v>0</v>
      </c>
      <c r="F11">
        <f>IF(ISNA(VLOOKUP(A11,List2!$AC$4:$AC$49,1,FALSE)),0,1)</f>
        <v>0</v>
      </c>
      <c r="G11">
        <f>IF(ISNA(VLOOKUP(A11,List2!$AD$4:$AD$49,1,FALSE)),0,1)</f>
        <v>0</v>
      </c>
      <c r="H11">
        <f>IF(ISNA(VLOOKUP(A11,List2!$AE$4:$AE$49,1,FALSE)),0,1)</f>
        <v>0</v>
      </c>
      <c r="I11" s="2">
        <f t="shared" si="0"/>
        <v>0</v>
      </c>
      <c r="J11" t="str">
        <f t="shared" si="1"/>
        <v/>
      </c>
      <c r="K11" t="str">
        <f t="shared" si="2"/>
        <v/>
      </c>
      <c r="L11" t="str">
        <f t="shared" si="3"/>
        <v/>
      </c>
    </row>
    <row r="12" spans="1:12" x14ac:dyDescent="0.25">
      <c r="A12" t="s">
        <v>100</v>
      </c>
      <c r="B12" t="s">
        <v>101</v>
      </c>
      <c r="C12">
        <f>IF(ISNA(VLOOKUP(A12,List2!$Z$4:$Z$49,1,FALSE)),0,1)</f>
        <v>0</v>
      </c>
      <c r="D12">
        <f>IF(ISNA(VLOOKUP(A12,List2!$AA$4:$AA$49,1,FALSE)),0,1)</f>
        <v>0</v>
      </c>
      <c r="E12">
        <f>IF(ISNA(VLOOKUP(A12,List2!$AB$4:$AB$49,1,FALSE)),0,1)</f>
        <v>0</v>
      </c>
      <c r="F12">
        <f>IF(ISNA(VLOOKUP(A12,List2!$AC$4:$AC$49,1,FALSE)),0,1)</f>
        <v>0</v>
      </c>
      <c r="G12">
        <f>IF(ISNA(VLOOKUP(A12,List2!$AD$4:$AD$49,1,FALSE)),0,1)</f>
        <v>0</v>
      </c>
      <c r="H12">
        <f>IF(ISNA(VLOOKUP(A12,List2!$AE$4:$AE$49,1,FALSE)),0,1)</f>
        <v>0</v>
      </c>
      <c r="I12" s="2">
        <f t="shared" si="0"/>
        <v>0</v>
      </c>
      <c r="J12" t="str">
        <f t="shared" si="1"/>
        <v/>
      </c>
      <c r="K12" t="str">
        <f t="shared" si="2"/>
        <v/>
      </c>
      <c r="L12" t="str">
        <f t="shared" si="3"/>
        <v/>
      </c>
    </row>
    <row r="13" spans="1:12" x14ac:dyDescent="0.25">
      <c r="A13" t="s">
        <v>62</v>
      </c>
      <c r="B13" t="s">
        <v>63</v>
      </c>
      <c r="C13">
        <f>IF(ISNA(VLOOKUP(A13,List2!$Z$4:$Z$49,1,FALSE)),0,1)</f>
        <v>0</v>
      </c>
      <c r="D13">
        <f>IF(ISNA(VLOOKUP(A13,List2!$AA$4:$AA$49,1,FALSE)),0,1)</f>
        <v>0</v>
      </c>
      <c r="E13">
        <f>IF(ISNA(VLOOKUP(A13,List2!$AB$4:$AB$49,1,FALSE)),0,1)</f>
        <v>0</v>
      </c>
      <c r="F13">
        <f>IF(ISNA(VLOOKUP(A13,List2!$AC$4:$AC$49,1,FALSE)),0,1)</f>
        <v>0</v>
      </c>
      <c r="G13">
        <f>IF(ISNA(VLOOKUP(A13,List2!$AD$4:$AD$49,1,FALSE)),0,1)</f>
        <v>0</v>
      </c>
      <c r="H13">
        <f>IF(ISNA(VLOOKUP(A13,List2!$AE$4:$AE$49,1,FALSE)),0,1)</f>
        <v>0</v>
      </c>
      <c r="I13" s="2">
        <f t="shared" si="0"/>
        <v>0</v>
      </c>
      <c r="J13" t="str">
        <f t="shared" si="1"/>
        <v/>
      </c>
      <c r="K13" t="str">
        <f t="shared" si="2"/>
        <v/>
      </c>
      <c r="L13" t="str">
        <f t="shared" si="3"/>
        <v/>
      </c>
    </row>
    <row r="14" spans="1:12" x14ac:dyDescent="0.25">
      <c r="A14" t="s">
        <v>89</v>
      </c>
      <c r="B14" t="s">
        <v>102</v>
      </c>
      <c r="C14">
        <f>IF(ISNA(VLOOKUP(A14,List2!$Z$4:$Z$49,1,FALSE)),0,1)</f>
        <v>0</v>
      </c>
      <c r="D14">
        <f>IF(ISNA(VLOOKUP(A14,List2!$AA$4:$AA$49,1,FALSE)),0,1)</f>
        <v>0</v>
      </c>
      <c r="E14">
        <f>IF(ISNA(VLOOKUP(A14,List2!$AB$4:$AB$49,1,FALSE)),0,1)</f>
        <v>0</v>
      </c>
      <c r="F14">
        <f>IF(ISNA(VLOOKUP(A14,List2!$AC$4:$AC$49,1,FALSE)),0,1)</f>
        <v>0</v>
      </c>
      <c r="G14">
        <f>IF(ISNA(VLOOKUP(A14,List2!$AD$4:$AD$49,1,FALSE)),0,1)</f>
        <v>0</v>
      </c>
      <c r="H14">
        <f>IF(ISNA(VLOOKUP(A14,List2!$AE$4:$AE$49,1,FALSE)),0,1)</f>
        <v>0</v>
      </c>
      <c r="I14" s="2">
        <f t="shared" si="0"/>
        <v>0</v>
      </c>
      <c r="J14" t="str">
        <f t="shared" si="1"/>
        <v/>
      </c>
      <c r="K14" t="str">
        <f t="shared" si="2"/>
        <v/>
      </c>
      <c r="L14" t="str">
        <f t="shared" si="3"/>
        <v/>
      </c>
    </row>
    <row r="15" spans="1:12" x14ac:dyDescent="0.25">
      <c r="A15" t="s">
        <v>38</v>
      </c>
      <c r="B15" t="s">
        <v>104</v>
      </c>
      <c r="C15">
        <f>IF(ISNA(VLOOKUP(A15,List2!$Z$4:$Z$49,1,FALSE)),0,1)</f>
        <v>0</v>
      </c>
      <c r="D15">
        <f>IF(ISNA(VLOOKUP(A15,List2!$AA$4:$AA$49,1,FALSE)),0,1)</f>
        <v>0</v>
      </c>
      <c r="E15">
        <f>IF(ISNA(VLOOKUP(A15,List2!$AB$4:$AB$49,1,FALSE)),0,1)</f>
        <v>0</v>
      </c>
      <c r="F15">
        <f>IF(ISNA(VLOOKUP(A15,List2!$AC$4:$AC$49,1,FALSE)),0,1)</f>
        <v>0</v>
      </c>
      <c r="G15">
        <f>IF(ISNA(VLOOKUP(A15,List2!$AD$4:$AD$49,1,FALSE)),0,1)</f>
        <v>0</v>
      </c>
      <c r="H15">
        <f>IF(ISNA(VLOOKUP(A15,List2!$AE$4:$AE$49,1,FALSE)),0,1)</f>
        <v>0</v>
      </c>
      <c r="I15" s="2">
        <f t="shared" si="0"/>
        <v>0</v>
      </c>
      <c r="J15" t="str">
        <f t="shared" si="1"/>
        <v/>
      </c>
      <c r="K15" t="str">
        <f t="shared" si="2"/>
        <v/>
      </c>
      <c r="L15" t="str">
        <f t="shared" si="3"/>
        <v/>
      </c>
    </row>
    <row r="16" spans="1:12" x14ac:dyDescent="0.25">
      <c r="A16" t="s">
        <v>57</v>
      </c>
      <c r="B16" t="s">
        <v>58</v>
      </c>
      <c r="C16">
        <f>IF(ISNA(VLOOKUP(A16,List2!$Z$4:$Z$49,1,FALSE)),0,1)</f>
        <v>0</v>
      </c>
      <c r="D16">
        <f>IF(ISNA(VLOOKUP(A16,List2!$AA$4:$AA$49,1,FALSE)),0,1)</f>
        <v>0</v>
      </c>
      <c r="E16">
        <f>IF(ISNA(VLOOKUP(A16,List2!$AB$4:$AB$49,1,FALSE)),0,1)</f>
        <v>0</v>
      </c>
      <c r="F16">
        <f>IF(ISNA(VLOOKUP(A16,List2!$AC$4:$AC$49,1,FALSE)),0,1)</f>
        <v>0</v>
      </c>
      <c r="G16">
        <f>IF(ISNA(VLOOKUP(A16,List2!$AD$4:$AD$49,1,FALSE)),0,1)</f>
        <v>0</v>
      </c>
      <c r="H16">
        <f>IF(ISNA(VLOOKUP(A16,List2!$AE$4:$AE$49,1,FALSE)),0,1)</f>
        <v>0</v>
      </c>
      <c r="I16" s="2">
        <f t="shared" si="0"/>
        <v>0</v>
      </c>
      <c r="J16" t="str">
        <f t="shared" si="1"/>
        <v/>
      </c>
      <c r="K16" t="str">
        <f t="shared" si="2"/>
        <v/>
      </c>
      <c r="L16" t="str">
        <f t="shared" si="3"/>
        <v/>
      </c>
    </row>
    <row r="17" spans="1:12" x14ac:dyDescent="0.25">
      <c r="A17" t="s">
        <v>59</v>
      </c>
      <c r="B17" t="s">
        <v>60</v>
      </c>
      <c r="C17">
        <f>IF(ISNA(VLOOKUP(A17,List2!$Z$4:$Z$49,1,FALSE)),0,1)</f>
        <v>0</v>
      </c>
      <c r="D17">
        <f>IF(ISNA(VLOOKUP(A17,List2!$AA$4:$AA$49,1,FALSE)),0,1)</f>
        <v>0</v>
      </c>
      <c r="E17">
        <f>IF(ISNA(VLOOKUP(A17,List2!$AB$4:$AB$49,1,FALSE)),0,1)</f>
        <v>0</v>
      </c>
      <c r="F17">
        <f>IF(ISNA(VLOOKUP(A17,List2!$AC$4:$AC$49,1,FALSE)),0,1)</f>
        <v>0</v>
      </c>
      <c r="G17">
        <f>IF(ISNA(VLOOKUP(A17,List2!$AD$4:$AD$49,1,FALSE)),0,1)</f>
        <v>0</v>
      </c>
      <c r="H17">
        <f>IF(ISNA(VLOOKUP(A17,List2!$AE$4:$AE$49,1,FALSE)),0,1)</f>
        <v>0</v>
      </c>
      <c r="I17" s="2">
        <f t="shared" si="0"/>
        <v>0</v>
      </c>
      <c r="J17" t="str">
        <f t="shared" si="1"/>
        <v/>
      </c>
      <c r="K17" t="str">
        <f t="shared" si="2"/>
        <v/>
      </c>
      <c r="L17" t="str">
        <f t="shared" si="3"/>
        <v/>
      </c>
    </row>
    <row r="18" spans="1:12" x14ac:dyDescent="0.25">
      <c r="A18" t="s">
        <v>87</v>
      </c>
      <c r="B18" t="s">
        <v>88</v>
      </c>
      <c r="C18">
        <f>IF(ISNA(VLOOKUP(A18,List2!$Z$4:$Z$49,1,FALSE)),0,1)</f>
        <v>0</v>
      </c>
      <c r="D18">
        <f>IF(ISNA(VLOOKUP(A18,List2!$AA$4:$AA$49,1,FALSE)),0,1)</f>
        <v>0</v>
      </c>
      <c r="E18">
        <f>IF(ISNA(VLOOKUP(A18,List2!$AB$4:$AB$49,1,FALSE)),0,1)</f>
        <v>0</v>
      </c>
      <c r="F18">
        <f>IF(ISNA(VLOOKUP(A18,List2!$AC$4:$AC$49,1,FALSE)),0,1)</f>
        <v>0</v>
      </c>
      <c r="G18">
        <f>IF(ISNA(VLOOKUP(A18,List2!$AD$4:$AD$49,1,FALSE)),0,1)</f>
        <v>0</v>
      </c>
      <c r="H18">
        <f>IF(ISNA(VLOOKUP(A18,List2!$AE$4:$AE$49,1,FALSE)),0,1)</f>
        <v>0</v>
      </c>
      <c r="I18" s="2">
        <f t="shared" si="0"/>
        <v>0</v>
      </c>
      <c r="J18" t="str">
        <f t="shared" si="1"/>
        <v/>
      </c>
      <c r="K18" t="str">
        <f t="shared" si="2"/>
        <v/>
      </c>
      <c r="L18" t="str">
        <f t="shared" si="3"/>
        <v/>
      </c>
    </row>
    <row r="19" spans="1:12" x14ac:dyDescent="0.25">
      <c r="A19" t="s">
        <v>21</v>
      </c>
      <c r="B19" t="s">
        <v>90</v>
      </c>
      <c r="C19">
        <f>IF(ISNA(VLOOKUP(A19,List2!$Z$4:$Z$49,1,FALSE)),0,1)</f>
        <v>0</v>
      </c>
      <c r="D19">
        <f>IF(ISNA(VLOOKUP(A19,List2!$AA$4:$AA$49,1,FALSE)),0,1)</f>
        <v>0</v>
      </c>
      <c r="E19">
        <f>IF(ISNA(VLOOKUP(A19,List2!$AB$4:$AB$49,1,FALSE)),0,1)</f>
        <v>0</v>
      </c>
      <c r="F19">
        <f>IF(ISNA(VLOOKUP(A19,List2!$AC$4:$AC$49,1,FALSE)),0,1)</f>
        <v>0</v>
      </c>
      <c r="G19">
        <f>IF(ISNA(VLOOKUP(A19,List2!$AD$4:$AD$49,1,FALSE)),0,1)</f>
        <v>0</v>
      </c>
      <c r="H19">
        <f>IF(ISNA(VLOOKUP(A19,List2!$AE$4:$AE$49,1,FALSE)),0,1)</f>
        <v>0</v>
      </c>
      <c r="I19" s="2">
        <f t="shared" si="0"/>
        <v>0</v>
      </c>
      <c r="J19" t="str">
        <f t="shared" si="1"/>
        <v/>
      </c>
      <c r="K19" t="str">
        <f t="shared" si="2"/>
        <v/>
      </c>
      <c r="L19" t="str">
        <f t="shared" si="3"/>
        <v/>
      </c>
    </row>
    <row r="20" spans="1:12" x14ac:dyDescent="0.25">
      <c r="A20" t="s">
        <v>66</v>
      </c>
      <c r="B20" t="s">
        <v>105</v>
      </c>
      <c r="C20">
        <f>IF(ISNA(VLOOKUP(A20,List2!$Z$4:$Z$49,1,FALSE)),0,1)</f>
        <v>0</v>
      </c>
      <c r="D20">
        <f>IF(ISNA(VLOOKUP(A20,List2!$AA$4:$AA$49,1,FALSE)),0,1)</f>
        <v>0</v>
      </c>
      <c r="E20">
        <f>IF(ISNA(VLOOKUP(A20,List2!$AB$4:$AB$49,1,FALSE)),0,1)</f>
        <v>0</v>
      </c>
      <c r="F20">
        <f>IF(ISNA(VLOOKUP(A20,List2!$AC$4:$AC$49,1,FALSE)),0,1)</f>
        <v>0</v>
      </c>
      <c r="G20">
        <f>IF(ISNA(VLOOKUP(A20,List2!$AD$4:$AD$49,1,FALSE)),0,1)</f>
        <v>0</v>
      </c>
      <c r="H20">
        <f>IF(ISNA(VLOOKUP(A20,List2!$AE$4:$AE$49,1,FALSE)),0,1)</f>
        <v>0</v>
      </c>
      <c r="I20" s="2">
        <f t="shared" si="0"/>
        <v>0</v>
      </c>
      <c r="J20" t="str">
        <f t="shared" si="1"/>
        <v/>
      </c>
      <c r="K20" t="str">
        <f t="shared" si="2"/>
        <v/>
      </c>
      <c r="L20" t="str">
        <f t="shared" si="3"/>
        <v/>
      </c>
    </row>
    <row r="21" spans="1:12" x14ac:dyDescent="0.25">
      <c r="A21" t="s">
        <v>25</v>
      </c>
      <c r="B21" t="s">
        <v>106</v>
      </c>
      <c r="C21">
        <f>IF(ISNA(VLOOKUP(A21,List2!$Z$4:$Z$49,1,FALSE)),0,1)</f>
        <v>0</v>
      </c>
      <c r="D21">
        <f>IF(ISNA(VLOOKUP(A21,List2!$AA$4:$AA$49,1,FALSE)),0,1)</f>
        <v>0</v>
      </c>
      <c r="E21">
        <f>IF(ISNA(VLOOKUP(A21,List2!$AB$4:$AB$49,1,FALSE)),0,1)</f>
        <v>0</v>
      </c>
      <c r="F21">
        <f>IF(ISNA(VLOOKUP(A21,List2!$AC$4:$AC$49,1,FALSE)),0,1)</f>
        <v>0</v>
      </c>
      <c r="G21">
        <f>IF(ISNA(VLOOKUP(A21,List2!$AD$4:$AD$49,1,FALSE)),0,1)</f>
        <v>0</v>
      </c>
      <c r="H21">
        <f>IF(ISNA(VLOOKUP(A21,List2!$AE$4:$AE$49,1,FALSE)),0,1)</f>
        <v>0</v>
      </c>
      <c r="I21" s="2">
        <f t="shared" si="0"/>
        <v>0</v>
      </c>
      <c r="J21" t="str">
        <f t="shared" si="1"/>
        <v/>
      </c>
      <c r="K21" t="str">
        <f t="shared" si="2"/>
        <v/>
      </c>
      <c r="L21" t="str">
        <f t="shared" si="3"/>
        <v/>
      </c>
    </row>
    <row r="22" spans="1:12" x14ac:dyDescent="0.25">
      <c r="A22" t="s">
        <v>26</v>
      </c>
      <c r="B22" t="s">
        <v>27</v>
      </c>
      <c r="C22">
        <f>IF(ISNA(VLOOKUP(A22,List2!$Z$4:$Z$49,1,FALSE)),0,1)</f>
        <v>0</v>
      </c>
      <c r="D22">
        <f>IF(ISNA(VLOOKUP(A22,List2!$AA$4:$AA$49,1,FALSE)),0,1)</f>
        <v>0</v>
      </c>
      <c r="E22">
        <f>IF(ISNA(VLOOKUP(A22,List2!$AB$4:$AB$49,1,FALSE)),0,1)</f>
        <v>0</v>
      </c>
      <c r="F22">
        <f>IF(ISNA(VLOOKUP(A22,List2!$AC$4:$AC$49,1,FALSE)),0,1)</f>
        <v>0</v>
      </c>
      <c r="G22">
        <f>IF(ISNA(VLOOKUP(A22,List2!$AD$4:$AD$49,1,FALSE)),0,1)</f>
        <v>0</v>
      </c>
      <c r="H22">
        <f>IF(ISNA(VLOOKUP(A22,List2!$AE$4:$AE$49,1,FALSE)),0,1)</f>
        <v>0</v>
      </c>
      <c r="I22" s="2">
        <f t="shared" si="0"/>
        <v>0</v>
      </c>
      <c r="J22" t="str">
        <f t="shared" si="1"/>
        <v/>
      </c>
      <c r="K22" t="str">
        <f t="shared" si="2"/>
        <v/>
      </c>
      <c r="L22" t="str">
        <f t="shared" si="3"/>
        <v/>
      </c>
    </row>
    <row r="23" spans="1:12" x14ac:dyDescent="0.25">
      <c r="A23" t="s">
        <v>29</v>
      </c>
      <c r="B23" t="s">
        <v>30</v>
      </c>
      <c r="C23">
        <f>IF(ISNA(VLOOKUP(A23,List2!$Z$4:$Z$49,1,FALSE)),0,1)</f>
        <v>0</v>
      </c>
      <c r="D23">
        <f>IF(ISNA(VLOOKUP(A23,List2!$AA$4:$AA$49,1,FALSE)),0,1)</f>
        <v>0</v>
      </c>
      <c r="E23">
        <f>IF(ISNA(VLOOKUP(A23,List2!$AB$4:$AB$49,1,FALSE)),0,1)</f>
        <v>0</v>
      </c>
      <c r="F23">
        <f>IF(ISNA(VLOOKUP(A23,List2!$AC$4:$AC$49,1,FALSE)),0,1)</f>
        <v>0</v>
      </c>
      <c r="G23">
        <f>IF(ISNA(VLOOKUP(A23,List2!$AD$4:$AD$49,1,FALSE)),0,1)</f>
        <v>0</v>
      </c>
      <c r="H23">
        <f>IF(ISNA(VLOOKUP(A23,List2!$AE$4:$AE$49,1,FALSE)),0,1)</f>
        <v>0</v>
      </c>
      <c r="I23" s="2">
        <f t="shared" si="0"/>
        <v>0</v>
      </c>
      <c r="J23" t="str">
        <f t="shared" si="1"/>
        <v/>
      </c>
      <c r="K23" t="str">
        <f t="shared" si="2"/>
        <v/>
      </c>
      <c r="L23" t="str">
        <f t="shared" si="3"/>
        <v/>
      </c>
    </row>
    <row r="24" spans="1:12" x14ac:dyDescent="0.25">
      <c r="A24" t="s">
        <v>33</v>
      </c>
      <c r="B24" t="s">
        <v>34</v>
      </c>
      <c r="C24">
        <f>IF(ISNA(VLOOKUP(A24,List2!$Z$4:$Z$49,1,FALSE)),0,1)</f>
        <v>0</v>
      </c>
      <c r="D24">
        <f>IF(ISNA(VLOOKUP(A24,List2!$AA$4:$AA$49,1,FALSE)),0,1)</f>
        <v>0</v>
      </c>
      <c r="E24">
        <f>IF(ISNA(VLOOKUP(A24,List2!$AB$4:$AB$49,1,FALSE)),0,1)</f>
        <v>0</v>
      </c>
      <c r="F24">
        <f>IF(ISNA(VLOOKUP(A24,List2!$AC$4:$AC$49,1,FALSE)),0,1)</f>
        <v>0</v>
      </c>
      <c r="G24">
        <f>IF(ISNA(VLOOKUP(A24,List2!$AD$4:$AD$49,1,FALSE)),0,1)</f>
        <v>0</v>
      </c>
      <c r="H24">
        <f>IF(ISNA(VLOOKUP(A24,List2!$AE$4:$AE$49,1,FALSE)),0,1)</f>
        <v>0</v>
      </c>
      <c r="I24" s="2">
        <f t="shared" si="0"/>
        <v>0</v>
      </c>
      <c r="J24" t="str">
        <f t="shared" si="1"/>
        <v/>
      </c>
      <c r="K24" t="str">
        <f t="shared" si="2"/>
        <v/>
      </c>
      <c r="L24" t="str">
        <f t="shared" si="3"/>
        <v/>
      </c>
    </row>
    <row r="25" spans="1:12" x14ac:dyDescent="0.25">
      <c r="A25" t="s">
        <v>24</v>
      </c>
      <c r="B25" t="s">
        <v>35</v>
      </c>
      <c r="C25">
        <f>IF(ISNA(VLOOKUP(A25,List2!$Z$4:$Z$49,1,FALSE)),0,1)</f>
        <v>0</v>
      </c>
      <c r="D25">
        <f>IF(ISNA(VLOOKUP(A25,List2!$AA$4:$AA$49,1,FALSE)),0,1)</f>
        <v>0</v>
      </c>
      <c r="E25">
        <f>IF(ISNA(VLOOKUP(A25,List2!$AB$4:$AB$49,1,FALSE)),0,1)</f>
        <v>0</v>
      </c>
      <c r="F25">
        <f>IF(ISNA(VLOOKUP(A25,List2!$AC$4:$AC$49,1,FALSE)),0,1)</f>
        <v>0</v>
      </c>
      <c r="G25">
        <f>IF(ISNA(VLOOKUP(A25,List2!$AD$4:$AD$49,1,FALSE)),0,1)</f>
        <v>0</v>
      </c>
      <c r="H25">
        <f>IF(ISNA(VLOOKUP(A25,List2!$AE$4:$AE$49,1,FALSE)),0,1)</f>
        <v>0</v>
      </c>
      <c r="I25" s="2">
        <f t="shared" si="0"/>
        <v>0</v>
      </c>
      <c r="J25" t="str">
        <f t="shared" si="1"/>
        <v/>
      </c>
      <c r="K25" t="str">
        <f t="shared" si="2"/>
        <v/>
      </c>
      <c r="L25" t="str">
        <f t="shared" si="3"/>
        <v/>
      </c>
    </row>
    <row r="26" spans="1:12" x14ac:dyDescent="0.25">
      <c r="A26" t="s">
        <v>36</v>
      </c>
      <c r="B26" t="s">
        <v>37</v>
      </c>
      <c r="C26">
        <f>IF(ISNA(VLOOKUP(A26,List2!$Z$4:$Z$49,1,FALSE)),0,1)</f>
        <v>0</v>
      </c>
      <c r="D26">
        <f>IF(ISNA(VLOOKUP(A26,List2!$AA$4:$AA$49,1,FALSE)),0,1)</f>
        <v>0</v>
      </c>
      <c r="E26">
        <f>IF(ISNA(VLOOKUP(A26,List2!$AB$4:$AB$49,1,FALSE)),0,1)</f>
        <v>0</v>
      </c>
      <c r="F26">
        <f>IF(ISNA(VLOOKUP(A26,List2!$AC$4:$AC$49,1,FALSE)),0,1)</f>
        <v>0</v>
      </c>
      <c r="G26">
        <f>IF(ISNA(VLOOKUP(A26,List2!$AD$4:$AD$49,1,FALSE)),0,1)</f>
        <v>0</v>
      </c>
      <c r="H26">
        <f>IF(ISNA(VLOOKUP(A26,List2!$AE$4:$AE$49,1,FALSE)),0,1)</f>
        <v>0</v>
      </c>
      <c r="I26" s="2">
        <f t="shared" si="0"/>
        <v>0</v>
      </c>
      <c r="J26" t="str">
        <f t="shared" si="1"/>
        <v/>
      </c>
      <c r="K26" t="str">
        <f t="shared" si="2"/>
        <v/>
      </c>
      <c r="L26" t="str">
        <f t="shared" si="3"/>
        <v/>
      </c>
    </row>
    <row r="27" spans="1:12" x14ac:dyDescent="0.25">
      <c r="A27" t="s">
        <v>39</v>
      </c>
      <c r="B27" t="s">
        <v>40</v>
      </c>
      <c r="C27">
        <f>IF(ISNA(VLOOKUP(A27,List2!$Z$4:$Z$49,1,FALSE)),0,1)</f>
        <v>0</v>
      </c>
      <c r="D27">
        <f>IF(ISNA(VLOOKUP(A27,List2!$AA$4:$AA$49,1,FALSE)),0,1)</f>
        <v>0</v>
      </c>
      <c r="E27">
        <f>IF(ISNA(VLOOKUP(A27,List2!$AB$4:$AB$49,1,FALSE)),0,1)</f>
        <v>0</v>
      </c>
      <c r="F27">
        <f>IF(ISNA(VLOOKUP(A27,List2!$AC$4:$AC$49,1,FALSE)),0,1)</f>
        <v>0</v>
      </c>
      <c r="G27">
        <f>IF(ISNA(VLOOKUP(A27,List2!$AD$4:$AD$49,1,FALSE)),0,1)</f>
        <v>0</v>
      </c>
      <c r="H27">
        <f>IF(ISNA(VLOOKUP(A27,List2!$AE$4:$AE$49,1,FALSE)),0,1)</f>
        <v>0</v>
      </c>
      <c r="I27" s="2">
        <f t="shared" si="0"/>
        <v>0</v>
      </c>
      <c r="J27" t="str">
        <f t="shared" si="1"/>
        <v/>
      </c>
      <c r="K27" t="str">
        <f t="shared" si="2"/>
        <v/>
      </c>
      <c r="L27" t="str">
        <f t="shared" si="3"/>
        <v/>
      </c>
    </row>
    <row r="28" spans="1:12" x14ac:dyDescent="0.25">
      <c r="A28" t="s">
        <v>41</v>
      </c>
      <c r="B28" t="s">
        <v>42</v>
      </c>
      <c r="C28">
        <f>IF(ISNA(VLOOKUP(A28,List2!$Z$4:$Z$49,1,FALSE)),0,1)</f>
        <v>0</v>
      </c>
      <c r="D28">
        <f>IF(ISNA(VLOOKUP(A28,List2!$AA$4:$AA$49,1,FALSE)),0,1)</f>
        <v>0</v>
      </c>
      <c r="E28">
        <f>IF(ISNA(VLOOKUP(A28,List2!$AB$4:$AB$49,1,FALSE)),0,1)</f>
        <v>0</v>
      </c>
      <c r="F28">
        <f>IF(ISNA(VLOOKUP(A28,List2!$AC$4:$AC$49,1,FALSE)),0,1)</f>
        <v>0</v>
      </c>
      <c r="G28">
        <f>IF(ISNA(VLOOKUP(A28,List2!$AD$4:$AD$49,1,FALSE)),0,1)</f>
        <v>0</v>
      </c>
      <c r="H28">
        <f>IF(ISNA(VLOOKUP(A28,List2!$AE$4:$AE$49,1,FALSE)),0,1)</f>
        <v>0</v>
      </c>
      <c r="I28" s="2">
        <f t="shared" si="0"/>
        <v>0</v>
      </c>
      <c r="J28" t="str">
        <f t="shared" si="1"/>
        <v/>
      </c>
      <c r="K28" t="str">
        <f t="shared" si="2"/>
        <v/>
      </c>
      <c r="L28" t="str">
        <f t="shared" si="3"/>
        <v/>
      </c>
    </row>
    <row r="29" spans="1:12" x14ac:dyDescent="0.25">
      <c r="A29" t="s">
        <v>94</v>
      </c>
      <c r="B29" t="s">
        <v>95</v>
      </c>
      <c r="C29">
        <f>IF(ISNA(VLOOKUP(A29,List2!$Z$4:$Z$49,1,FALSE)),0,1)</f>
        <v>0</v>
      </c>
      <c r="D29">
        <f>IF(ISNA(VLOOKUP(A29,List2!$AA$4:$AA$49,1,FALSE)),0,1)</f>
        <v>0</v>
      </c>
      <c r="E29">
        <f>IF(ISNA(VLOOKUP(A29,List2!$AB$4:$AB$49,1,FALSE)),0,1)</f>
        <v>0</v>
      </c>
      <c r="F29">
        <f>IF(ISNA(VLOOKUP(A29,List2!$AC$4:$AC$49,1,FALSE)),0,1)</f>
        <v>0</v>
      </c>
      <c r="G29">
        <f>IF(ISNA(VLOOKUP(A29,List2!$AD$4:$AD$49,1,FALSE)),0,1)</f>
        <v>0</v>
      </c>
      <c r="H29">
        <f>IF(ISNA(VLOOKUP(A29,List2!$AE$4:$AE$49,1,FALSE)),0,1)</f>
        <v>0</v>
      </c>
      <c r="I29" s="2">
        <f t="shared" si="0"/>
        <v>0</v>
      </c>
      <c r="J29" t="str">
        <f t="shared" si="1"/>
        <v/>
      </c>
      <c r="K29" t="str">
        <f t="shared" si="2"/>
        <v/>
      </c>
      <c r="L29" t="str">
        <f t="shared" si="3"/>
        <v/>
      </c>
    </row>
    <row r="30" spans="1:12" x14ac:dyDescent="0.25">
      <c r="A30" t="s">
        <v>43</v>
      </c>
      <c r="B30" t="s">
        <v>44</v>
      </c>
      <c r="C30">
        <f>IF(ISNA(VLOOKUP(A30,List2!$Z$4:$Z$49,1,FALSE)),0,1)</f>
        <v>0</v>
      </c>
      <c r="D30">
        <f>IF(ISNA(VLOOKUP(A30,List2!$AA$4:$AA$49,1,FALSE)),0,1)</f>
        <v>0</v>
      </c>
      <c r="E30">
        <f>IF(ISNA(VLOOKUP(A30,List2!$AB$4:$AB$49,1,FALSE)),0,1)</f>
        <v>0</v>
      </c>
      <c r="F30">
        <f>IF(ISNA(VLOOKUP(A30,List2!$AC$4:$AC$49,1,FALSE)),0,1)</f>
        <v>0</v>
      </c>
      <c r="G30">
        <f>IF(ISNA(VLOOKUP(A30,List2!$AD$4:$AD$49,1,FALSE)),0,1)</f>
        <v>0</v>
      </c>
      <c r="H30">
        <f>IF(ISNA(VLOOKUP(A30,List2!$AE$4:$AE$49,1,FALSE)),0,1)</f>
        <v>0</v>
      </c>
      <c r="I30" s="2">
        <f t="shared" si="0"/>
        <v>0</v>
      </c>
      <c r="J30" t="str">
        <f t="shared" si="1"/>
        <v/>
      </c>
      <c r="K30" t="str">
        <f t="shared" si="2"/>
        <v/>
      </c>
      <c r="L30" t="str">
        <f t="shared" si="3"/>
        <v/>
      </c>
    </row>
    <row r="31" spans="1:12" x14ac:dyDescent="0.25">
      <c r="A31" t="s">
        <v>20</v>
      </c>
      <c r="B31" t="s">
        <v>45</v>
      </c>
      <c r="C31">
        <f>IF(ISNA(VLOOKUP(A31,List2!$Z$4:$Z$49,1,FALSE)),0,1)</f>
        <v>0</v>
      </c>
      <c r="D31">
        <f>IF(ISNA(VLOOKUP(A31,List2!$AA$4:$AA$49,1,FALSE)),0,1)</f>
        <v>0</v>
      </c>
      <c r="E31">
        <f>IF(ISNA(VLOOKUP(A31,List2!$AB$4:$AB$49,1,FALSE)),0,1)</f>
        <v>0</v>
      </c>
      <c r="F31">
        <f>IF(ISNA(VLOOKUP(A31,List2!$AC$4:$AC$49,1,FALSE)),0,1)</f>
        <v>0</v>
      </c>
      <c r="G31">
        <f>IF(ISNA(VLOOKUP(A31,List2!$AD$4:$AD$49,1,FALSE)),0,1)</f>
        <v>0</v>
      </c>
      <c r="H31">
        <f>IF(ISNA(VLOOKUP(A31,List2!$AE$4:$AE$49,1,FALSE)),0,1)</f>
        <v>0</v>
      </c>
      <c r="I31" s="2">
        <f t="shared" si="0"/>
        <v>0</v>
      </c>
      <c r="J31" t="str">
        <f t="shared" si="1"/>
        <v/>
      </c>
      <c r="K31" t="str">
        <f t="shared" si="2"/>
        <v/>
      </c>
      <c r="L31" t="str">
        <f t="shared" si="3"/>
        <v/>
      </c>
    </row>
    <row r="32" spans="1:12" x14ac:dyDescent="0.25">
      <c r="A32" t="s">
        <v>46</v>
      </c>
      <c r="B32" t="s">
        <v>47</v>
      </c>
      <c r="C32">
        <f>IF(ISNA(VLOOKUP(A32,List2!$Z$4:$Z$49,1,FALSE)),0,1)</f>
        <v>0</v>
      </c>
      <c r="D32">
        <f>IF(ISNA(VLOOKUP(A32,List2!$AA$4:$AA$49,1,FALSE)),0,1)</f>
        <v>0</v>
      </c>
      <c r="E32">
        <f>IF(ISNA(VLOOKUP(A32,List2!$AB$4:$AB$49,1,FALSE)),0,1)</f>
        <v>0</v>
      </c>
      <c r="F32">
        <f>IF(ISNA(VLOOKUP(A32,List2!$AC$4:$AC$49,1,FALSE)),0,1)</f>
        <v>0</v>
      </c>
      <c r="G32">
        <f>IF(ISNA(VLOOKUP(A32,List2!$AD$4:$AD$49,1,FALSE)),0,1)</f>
        <v>0</v>
      </c>
      <c r="H32">
        <f>IF(ISNA(VLOOKUP(A32,List2!$AE$4:$AE$49,1,FALSE)),0,1)</f>
        <v>0</v>
      </c>
      <c r="I32" s="2">
        <f t="shared" si="0"/>
        <v>0</v>
      </c>
      <c r="J32" t="str">
        <f t="shared" si="1"/>
        <v/>
      </c>
      <c r="K32" t="str">
        <f t="shared" si="2"/>
        <v/>
      </c>
      <c r="L32" t="str">
        <f t="shared" si="3"/>
        <v/>
      </c>
    </row>
    <row r="33" spans="1:12" x14ac:dyDescent="0.25">
      <c r="A33" t="s">
        <v>107</v>
      </c>
      <c r="B33" t="s">
        <v>108</v>
      </c>
      <c r="C33">
        <f>IF(ISNA(VLOOKUP(A33,List2!$Z$4:$Z$49,1,FALSE)),0,1)</f>
        <v>0</v>
      </c>
      <c r="D33">
        <f>IF(ISNA(VLOOKUP(A33,List2!$AA$4:$AA$49,1,FALSE)),0,1)</f>
        <v>0</v>
      </c>
      <c r="E33">
        <f>IF(ISNA(VLOOKUP(A33,List2!$AB$4:$AB$49,1,FALSE)),0,1)</f>
        <v>0</v>
      </c>
      <c r="F33">
        <f>IF(ISNA(VLOOKUP(A33,List2!$AC$4:$AC$49,1,FALSE)),0,1)</f>
        <v>0</v>
      </c>
      <c r="G33">
        <f>IF(ISNA(VLOOKUP(A33,List2!$AD$4:$AD$49,1,FALSE)),0,1)</f>
        <v>0</v>
      </c>
      <c r="H33">
        <f>IF(ISNA(VLOOKUP(A33,List2!$AE$4:$AE$49,1,FALSE)),0,1)</f>
        <v>0</v>
      </c>
      <c r="I33" s="2">
        <f t="shared" si="0"/>
        <v>0</v>
      </c>
      <c r="J33" t="str">
        <f t="shared" si="1"/>
        <v/>
      </c>
      <c r="K33" t="str">
        <f t="shared" si="2"/>
        <v/>
      </c>
      <c r="L33" t="str">
        <f t="shared" si="3"/>
        <v/>
      </c>
    </row>
    <row r="34" spans="1:12" x14ac:dyDescent="0.25">
      <c r="A34" t="s">
        <v>64</v>
      </c>
      <c r="B34" t="s">
        <v>65</v>
      </c>
      <c r="C34">
        <f>IF(ISNA(VLOOKUP(A34,List2!$Z$4:$Z$49,1,FALSE)),0,1)</f>
        <v>0</v>
      </c>
      <c r="D34">
        <f>IF(ISNA(VLOOKUP(A34,List2!$AA$4:$AA$49,1,FALSE)),0,1)</f>
        <v>0</v>
      </c>
      <c r="E34">
        <f>IF(ISNA(VLOOKUP(A34,List2!$AB$4:$AB$49,1,FALSE)),0,1)</f>
        <v>0</v>
      </c>
      <c r="F34">
        <f>IF(ISNA(VLOOKUP(A34,List2!$AC$4:$AC$49,1,FALSE)),0,1)</f>
        <v>0</v>
      </c>
      <c r="G34">
        <f>IF(ISNA(VLOOKUP(A34,List2!$AD$4:$AD$49,1,FALSE)),0,1)</f>
        <v>0</v>
      </c>
      <c r="H34">
        <f>IF(ISNA(VLOOKUP(A34,List2!$AE$4:$AE$49,1,FALSE)),0,1)</f>
        <v>0</v>
      </c>
      <c r="I34" s="2">
        <f t="shared" si="0"/>
        <v>0</v>
      </c>
      <c r="J34" t="str">
        <f t="shared" si="1"/>
        <v/>
      </c>
      <c r="K34" t="str">
        <f t="shared" si="2"/>
        <v/>
      </c>
      <c r="L34" t="str">
        <f t="shared" si="3"/>
        <v/>
      </c>
    </row>
    <row r="35" spans="1:12" x14ac:dyDescent="0.25">
      <c r="A35" t="s">
        <v>67</v>
      </c>
      <c r="B35" t="s">
        <v>68</v>
      </c>
      <c r="C35">
        <f>IF(ISNA(VLOOKUP(A35,List2!$Z$4:$Z$49,1,FALSE)),0,1)</f>
        <v>0</v>
      </c>
      <c r="D35">
        <f>IF(ISNA(VLOOKUP(A35,List2!$AA$4:$AA$49,1,FALSE)),0,1)</f>
        <v>0</v>
      </c>
      <c r="E35">
        <f>IF(ISNA(VLOOKUP(A35,List2!$AB$4:$AB$49,1,FALSE)),0,1)</f>
        <v>0</v>
      </c>
      <c r="F35">
        <f>IF(ISNA(VLOOKUP(A35,List2!$AC$4:$AC$49,1,FALSE)),0,1)</f>
        <v>0</v>
      </c>
      <c r="G35">
        <f>IF(ISNA(VLOOKUP(A35,List2!$AD$4:$AD$49,1,FALSE)),0,1)</f>
        <v>0</v>
      </c>
      <c r="H35">
        <f>IF(ISNA(VLOOKUP(A35,List2!$AE$4:$AE$49,1,FALSE)),0,1)</f>
        <v>0</v>
      </c>
      <c r="I35" s="2">
        <f t="shared" si="0"/>
        <v>0</v>
      </c>
      <c r="J35" t="str">
        <f t="shared" si="1"/>
        <v/>
      </c>
      <c r="K35" t="str">
        <f t="shared" si="2"/>
        <v/>
      </c>
      <c r="L35" t="str">
        <f t="shared" si="3"/>
        <v/>
      </c>
    </row>
    <row r="36" spans="1:12" x14ac:dyDescent="0.25">
      <c r="A36" t="s">
        <v>76</v>
      </c>
      <c r="B36" t="s">
        <v>77</v>
      </c>
      <c r="C36">
        <f>IF(ISNA(VLOOKUP(A36,List2!$Z$4:$Z$49,1,FALSE)),0,1)</f>
        <v>0</v>
      </c>
      <c r="D36">
        <f>IF(ISNA(VLOOKUP(A36,List2!$AA$4:$AA$49,1,FALSE)),0,1)</f>
        <v>0</v>
      </c>
      <c r="E36">
        <f>IF(ISNA(VLOOKUP(A36,List2!$AB$4:$AB$49,1,FALSE)),0,1)</f>
        <v>0</v>
      </c>
      <c r="F36">
        <f>IF(ISNA(VLOOKUP(A36,List2!$AC$4:$AC$49,1,FALSE)),0,1)</f>
        <v>0</v>
      </c>
      <c r="G36">
        <f>IF(ISNA(VLOOKUP(A36,List2!$AD$4:$AD$49,1,FALSE)),0,1)</f>
        <v>0</v>
      </c>
      <c r="H36">
        <f>IF(ISNA(VLOOKUP(A36,List2!$AE$4:$AE$49,1,FALSE)),0,1)</f>
        <v>0</v>
      </c>
      <c r="I36" s="2">
        <f t="shared" si="0"/>
        <v>0</v>
      </c>
      <c r="J36" t="str">
        <f t="shared" si="1"/>
        <v/>
      </c>
      <c r="K36" t="str">
        <f t="shared" si="2"/>
        <v/>
      </c>
      <c r="L36" t="str">
        <f t="shared" si="3"/>
        <v/>
      </c>
    </row>
    <row r="37" spans="1:12" x14ac:dyDescent="0.25">
      <c r="A37" t="s">
        <v>78</v>
      </c>
      <c r="B37" t="s">
        <v>79</v>
      </c>
      <c r="C37">
        <f>IF(ISNA(VLOOKUP(A37,List2!$Z$4:$Z$49,1,FALSE)),0,1)</f>
        <v>0</v>
      </c>
      <c r="D37">
        <f>IF(ISNA(VLOOKUP(A37,List2!$AA$4:$AA$49,1,FALSE)),0,1)</f>
        <v>0</v>
      </c>
      <c r="E37">
        <f>IF(ISNA(VLOOKUP(A37,List2!$AB$4:$AB$49,1,FALSE)),0,1)</f>
        <v>0</v>
      </c>
      <c r="F37">
        <f>IF(ISNA(VLOOKUP(A37,List2!$AC$4:$AC$49,1,FALSE)),0,1)</f>
        <v>0</v>
      </c>
      <c r="G37">
        <f>IF(ISNA(VLOOKUP(A37,List2!$AD$4:$AD$49,1,FALSE)),0,1)</f>
        <v>0</v>
      </c>
      <c r="H37">
        <f>IF(ISNA(VLOOKUP(A37,List2!$AE$4:$AE$49,1,FALSE)),0,1)</f>
        <v>0</v>
      </c>
      <c r="I37" s="2">
        <f t="shared" si="0"/>
        <v>0</v>
      </c>
      <c r="J37" t="str">
        <f t="shared" si="1"/>
        <v/>
      </c>
      <c r="K37" t="str">
        <f t="shared" si="2"/>
        <v/>
      </c>
      <c r="L37" t="str">
        <f t="shared" si="3"/>
        <v/>
      </c>
    </row>
    <row r="38" spans="1:12" x14ac:dyDescent="0.25">
      <c r="A38" t="s">
        <v>80</v>
      </c>
      <c r="B38" t="s">
        <v>81</v>
      </c>
      <c r="C38">
        <f>IF(ISNA(VLOOKUP(A38,List2!$Z$4:$Z$49,1,FALSE)),0,1)</f>
        <v>0</v>
      </c>
      <c r="D38">
        <f>IF(ISNA(VLOOKUP(A38,List2!$AA$4:$AA$49,1,FALSE)),0,1)</f>
        <v>0</v>
      </c>
      <c r="E38">
        <f>IF(ISNA(VLOOKUP(A38,List2!$AB$4:$AB$49,1,FALSE)),0,1)</f>
        <v>0</v>
      </c>
      <c r="F38">
        <f>IF(ISNA(VLOOKUP(A38,List2!$AC$4:$AC$49,1,FALSE)),0,1)</f>
        <v>0</v>
      </c>
      <c r="G38">
        <f>IF(ISNA(VLOOKUP(A38,List2!$AD$4:$AD$49,1,FALSE)),0,1)</f>
        <v>0</v>
      </c>
      <c r="H38">
        <f>IF(ISNA(VLOOKUP(A38,List2!$AE$4:$AE$49,1,FALSE)),0,1)</f>
        <v>0</v>
      </c>
      <c r="I38" s="2">
        <f t="shared" si="0"/>
        <v>0</v>
      </c>
      <c r="J38" t="str">
        <f t="shared" si="1"/>
        <v/>
      </c>
      <c r="K38" t="str">
        <f t="shared" si="2"/>
        <v/>
      </c>
      <c r="L38" t="str">
        <f t="shared" si="3"/>
        <v/>
      </c>
    </row>
    <row r="39" spans="1:12" x14ac:dyDescent="0.25">
      <c r="A39" t="s">
        <v>82</v>
      </c>
      <c r="B39" t="s">
        <v>83</v>
      </c>
      <c r="C39">
        <f>IF(ISNA(VLOOKUP(A39,List2!$Z$4:$Z$49,1,FALSE)),0,1)</f>
        <v>0</v>
      </c>
      <c r="D39">
        <f>IF(ISNA(VLOOKUP(A39,List2!$AA$4:$AA$49,1,FALSE)),0,1)</f>
        <v>0</v>
      </c>
      <c r="E39">
        <f>IF(ISNA(VLOOKUP(A39,List2!$AB$4:$AB$49,1,FALSE)),0,1)</f>
        <v>0</v>
      </c>
      <c r="F39">
        <f>IF(ISNA(VLOOKUP(A39,List2!$AC$4:$AC$49,1,FALSE)),0,1)</f>
        <v>0</v>
      </c>
      <c r="G39">
        <f>IF(ISNA(VLOOKUP(A39,List2!$AD$4:$AD$49,1,FALSE)),0,1)</f>
        <v>0</v>
      </c>
      <c r="H39">
        <f>IF(ISNA(VLOOKUP(A39,List2!$AE$4:$AE$49,1,FALSE)),0,1)</f>
        <v>0</v>
      </c>
      <c r="I39" s="2">
        <f t="shared" si="0"/>
        <v>0</v>
      </c>
      <c r="J39" t="str">
        <f t="shared" si="1"/>
        <v/>
      </c>
      <c r="K39" t="str">
        <f t="shared" si="2"/>
        <v/>
      </c>
      <c r="L39" t="str">
        <f t="shared" si="3"/>
        <v/>
      </c>
    </row>
    <row r="40" spans="1:12" x14ac:dyDescent="0.25">
      <c r="A40" t="s">
        <v>72</v>
      </c>
      <c r="B40" t="s">
        <v>73</v>
      </c>
      <c r="C40">
        <f>IF(ISNA(VLOOKUP(A40,List2!$Z$4:$Z$49,1,FALSE)),0,1)</f>
        <v>0</v>
      </c>
      <c r="D40">
        <f>IF(ISNA(VLOOKUP(A40,List2!$AA$4:$AA$49,1,FALSE)),0,1)</f>
        <v>0</v>
      </c>
      <c r="E40">
        <f>IF(ISNA(VLOOKUP(A40,List2!$AB$4:$AB$49,1,FALSE)),0,1)</f>
        <v>0</v>
      </c>
      <c r="F40">
        <f>IF(ISNA(VLOOKUP(A40,List2!$AC$4:$AC$49,1,FALSE)),0,1)</f>
        <v>0</v>
      </c>
      <c r="G40">
        <f>IF(ISNA(VLOOKUP(A40,List2!$AD$4:$AD$49,1,FALSE)),0,1)</f>
        <v>0</v>
      </c>
      <c r="H40">
        <f>IF(ISNA(VLOOKUP(A40,List2!$AE$4:$AE$49,1,FALSE)),0,1)</f>
        <v>0</v>
      </c>
      <c r="I40" s="2">
        <f t="shared" si="0"/>
        <v>0</v>
      </c>
      <c r="J40" t="str">
        <f t="shared" si="1"/>
        <v/>
      </c>
      <c r="K40" t="str">
        <f t="shared" si="2"/>
        <v/>
      </c>
      <c r="L40" t="str">
        <f t="shared" si="3"/>
        <v/>
      </c>
    </row>
    <row r="41" spans="1:12" x14ac:dyDescent="0.25">
      <c r="A41" t="s">
        <v>50</v>
      </c>
      <c r="B41" t="s">
        <v>74</v>
      </c>
      <c r="C41">
        <f>IF(ISNA(VLOOKUP(A41,List2!$Z$4:$Z$49,1,FALSE)),0,1)</f>
        <v>0</v>
      </c>
      <c r="D41">
        <f>IF(ISNA(VLOOKUP(A41,List2!$AA$4:$AA$49,1,FALSE)),0,1)</f>
        <v>0</v>
      </c>
      <c r="E41">
        <f>IF(ISNA(VLOOKUP(A41,List2!$AB$4:$AB$49,1,FALSE)),0,1)</f>
        <v>0</v>
      </c>
      <c r="F41">
        <f>IF(ISNA(VLOOKUP(A41,List2!$AC$4:$AC$49,1,FALSE)),0,1)</f>
        <v>0</v>
      </c>
      <c r="G41">
        <f>IF(ISNA(VLOOKUP(A41,List2!$AD$4:$AD$49,1,FALSE)),0,1)</f>
        <v>0</v>
      </c>
      <c r="H41">
        <f>IF(ISNA(VLOOKUP(A41,List2!$AE$4:$AE$49,1,FALSE)),0,1)</f>
        <v>0</v>
      </c>
      <c r="I41" s="2">
        <f t="shared" si="0"/>
        <v>0</v>
      </c>
      <c r="J41" t="str">
        <f t="shared" si="1"/>
        <v/>
      </c>
      <c r="K41" t="str">
        <f t="shared" si="2"/>
        <v/>
      </c>
      <c r="L41" t="str">
        <f t="shared" si="3"/>
        <v/>
      </c>
    </row>
    <row r="42" spans="1:12" x14ac:dyDescent="0.25">
      <c r="A42" t="s">
        <v>53</v>
      </c>
      <c r="B42" t="s">
        <v>75</v>
      </c>
      <c r="C42">
        <f>IF(ISNA(VLOOKUP(A42,List2!$Z$4:$Z$49,1,FALSE)),0,1)</f>
        <v>0</v>
      </c>
      <c r="D42">
        <f>IF(ISNA(VLOOKUP(A42,List2!$AA$4:$AA$49,1,FALSE)),0,1)</f>
        <v>0</v>
      </c>
      <c r="E42">
        <f>IF(ISNA(VLOOKUP(A42,List2!$AB$4:$AB$49,1,FALSE)),0,1)</f>
        <v>0</v>
      </c>
      <c r="F42">
        <f>IF(ISNA(VLOOKUP(A42,List2!$AC$4:$AC$49,1,FALSE)),0,1)</f>
        <v>0</v>
      </c>
      <c r="G42">
        <f>IF(ISNA(VLOOKUP(A42,List2!$AD$4:$AD$49,1,FALSE)),0,1)</f>
        <v>0</v>
      </c>
      <c r="H42">
        <f>IF(ISNA(VLOOKUP(A42,List2!$AE$4:$AE$49,1,FALSE)),0,1)</f>
        <v>0</v>
      </c>
      <c r="I42" s="2">
        <f t="shared" si="0"/>
        <v>0</v>
      </c>
      <c r="J42" t="str">
        <f t="shared" si="1"/>
        <v/>
      </c>
      <c r="K42" t="str">
        <f t="shared" si="2"/>
        <v/>
      </c>
      <c r="L42" t="str">
        <f t="shared" si="3"/>
        <v/>
      </c>
    </row>
    <row r="43" spans="1:12" x14ac:dyDescent="0.25">
      <c r="A43" t="s">
        <v>85</v>
      </c>
      <c r="B43" t="s">
        <v>86</v>
      </c>
      <c r="C43">
        <f>IF(ISNA(VLOOKUP(A43,List2!$Z$4:$Z$49,1,FALSE)),0,1)</f>
        <v>0</v>
      </c>
      <c r="D43">
        <f>IF(ISNA(VLOOKUP(A43,List2!$AA$4:$AA$49,1,FALSE)),0,1)</f>
        <v>0</v>
      </c>
      <c r="E43">
        <f>IF(ISNA(VLOOKUP(A43,List2!$AB$4:$AB$49,1,FALSE)),0,1)</f>
        <v>0</v>
      </c>
      <c r="F43">
        <f>IF(ISNA(VLOOKUP(A43,List2!$AC$4:$AC$49,1,FALSE)),0,1)</f>
        <v>0</v>
      </c>
      <c r="G43">
        <f>IF(ISNA(VLOOKUP(A43,List2!$AD$4:$AD$49,1,FALSE)),0,1)</f>
        <v>0</v>
      </c>
      <c r="H43">
        <f>IF(ISNA(VLOOKUP(A43,List2!$AE$4:$AE$49,1,FALSE)),0,1)</f>
        <v>0</v>
      </c>
      <c r="I43" s="2">
        <f t="shared" si="0"/>
        <v>0</v>
      </c>
      <c r="J43" t="str">
        <f t="shared" si="1"/>
        <v/>
      </c>
      <c r="K43" t="str">
        <f t="shared" si="2"/>
        <v/>
      </c>
      <c r="L43" t="str">
        <f t="shared" si="3"/>
        <v/>
      </c>
    </row>
    <row r="44" spans="1:12" x14ac:dyDescent="0.25">
      <c r="A44" t="s">
        <v>18</v>
      </c>
      <c r="B44" t="s">
        <v>19</v>
      </c>
      <c r="C44">
        <f>IF(ISNA(VLOOKUP(A44,List2!$Z$4:$Z$49,1,FALSE)),0,1)</f>
        <v>0</v>
      </c>
      <c r="D44">
        <f>IF(ISNA(VLOOKUP(A44,List2!$AA$4:$AA$49,1,FALSE)),0,1)</f>
        <v>0</v>
      </c>
      <c r="E44">
        <f>IF(ISNA(VLOOKUP(A44,List2!$AB$4:$AB$49,1,FALSE)),0,1)</f>
        <v>0</v>
      </c>
      <c r="F44">
        <f>IF(ISNA(VLOOKUP(A44,List2!$AC$4:$AC$49,1,FALSE)),0,1)</f>
        <v>0</v>
      </c>
      <c r="G44">
        <f>IF(ISNA(VLOOKUP(A44,List2!$AD$4:$AD$49,1,FALSE)),0,1)</f>
        <v>0</v>
      </c>
      <c r="H44">
        <f>IF(ISNA(VLOOKUP(A44,List2!$AE$4:$AE$49,1,FALSE)),0,1)</f>
        <v>0</v>
      </c>
      <c r="I44" s="2">
        <f t="shared" si="0"/>
        <v>0</v>
      </c>
      <c r="J44" t="str">
        <f t="shared" si="1"/>
        <v/>
      </c>
      <c r="K44" t="str">
        <f t="shared" si="2"/>
        <v/>
      </c>
      <c r="L44" t="str">
        <f t="shared" si="3"/>
        <v/>
      </c>
    </row>
    <row r="45" spans="1:12" x14ac:dyDescent="0.25">
      <c r="A45" t="s">
        <v>22</v>
      </c>
      <c r="B45" t="s">
        <v>23</v>
      </c>
      <c r="C45">
        <f>IF(ISNA(VLOOKUP(A45,List2!$Z$4:$Z$49,1,FALSE)),0,1)</f>
        <v>0</v>
      </c>
      <c r="D45">
        <f>IF(ISNA(VLOOKUP(A45,List2!$AA$4:$AA$49,1,FALSE)),0,1)</f>
        <v>0</v>
      </c>
      <c r="E45">
        <f>IF(ISNA(VLOOKUP(A45,List2!$AB$4:$AB$49,1,FALSE)),0,1)</f>
        <v>0</v>
      </c>
      <c r="F45">
        <f>IF(ISNA(VLOOKUP(A45,List2!$AC$4:$AC$49,1,FALSE)),0,1)</f>
        <v>0</v>
      </c>
      <c r="G45">
        <f>IF(ISNA(VLOOKUP(A45,List2!$AD$4:$AD$49,1,FALSE)),0,1)</f>
        <v>0</v>
      </c>
      <c r="H45">
        <f>IF(ISNA(VLOOKUP(A45,List2!$AE$4:$AE$49,1,FALSE)),0,1)</f>
        <v>0</v>
      </c>
      <c r="I45" s="2">
        <f t="shared" si="0"/>
        <v>0</v>
      </c>
      <c r="J45" t="str">
        <f t="shared" si="1"/>
        <v/>
      </c>
      <c r="K45" t="str">
        <f t="shared" si="2"/>
        <v/>
      </c>
      <c r="L45" t="str">
        <f t="shared" si="3"/>
        <v/>
      </c>
    </row>
    <row r="46" spans="1:12" x14ac:dyDescent="0.25">
      <c r="A46" t="s">
        <v>13</v>
      </c>
      <c r="B46" t="s">
        <v>14</v>
      </c>
      <c r="C46">
        <f>IF(ISNA(VLOOKUP(A46,List2!$Z$4:$Z$49,1,FALSE)),0,1)</f>
        <v>0</v>
      </c>
      <c r="D46">
        <f>IF(ISNA(VLOOKUP(A46,List2!$AA$4:$AA$49,1,FALSE)),0,1)</f>
        <v>0</v>
      </c>
      <c r="E46">
        <f>IF(ISNA(VLOOKUP(A46,List2!$AB$4:$AB$49,1,FALSE)),0,1)</f>
        <v>0</v>
      </c>
      <c r="F46">
        <f>IF(ISNA(VLOOKUP(A46,List2!$AC$4:$AC$49,1,FALSE)),0,1)</f>
        <v>0</v>
      </c>
      <c r="G46">
        <f>IF(ISNA(VLOOKUP(A46,List2!$AD$4:$AD$49,1,FALSE)),0,1)</f>
        <v>0</v>
      </c>
      <c r="H46">
        <f>IF(ISNA(VLOOKUP(A46,List2!$AE$4:$AE$49,1,FALSE)),0,1)</f>
        <v>0</v>
      </c>
      <c r="I46" s="2">
        <f t="shared" si="0"/>
        <v>0</v>
      </c>
      <c r="J46" t="str">
        <f t="shared" si="1"/>
        <v/>
      </c>
      <c r="K46" t="str">
        <f t="shared" si="2"/>
        <v/>
      </c>
      <c r="L46" t="str">
        <f t="shared" si="3"/>
        <v/>
      </c>
    </row>
    <row r="47" spans="1:12" x14ac:dyDescent="0.25">
      <c r="A47" t="s">
        <v>16</v>
      </c>
      <c r="B47" t="s">
        <v>17</v>
      </c>
      <c r="C47">
        <f>IF(ISNA(VLOOKUP(A47,List2!$Z$4:$Z$49,1,FALSE)),0,1)</f>
        <v>0</v>
      </c>
      <c r="D47">
        <f>IF(ISNA(VLOOKUP(A47,List2!$AA$4:$AA$49,1,FALSE)),0,1)</f>
        <v>0</v>
      </c>
      <c r="E47">
        <f>IF(ISNA(VLOOKUP(A47,List2!$AB$4:$AB$49,1,FALSE)),0,1)</f>
        <v>0</v>
      </c>
      <c r="F47">
        <f>IF(ISNA(VLOOKUP(A47,List2!$AC$4:$AC$49,1,FALSE)),0,1)</f>
        <v>0</v>
      </c>
      <c r="G47">
        <f>IF(ISNA(VLOOKUP(A47,List2!$AD$4:$AD$49,1,FALSE)),0,1)</f>
        <v>0</v>
      </c>
      <c r="H47">
        <f>IF(ISNA(VLOOKUP(A47,List2!$AE$4:$AE$49,1,FALSE)),0,1)</f>
        <v>0</v>
      </c>
      <c r="I47" s="2">
        <f t="shared" si="0"/>
        <v>0</v>
      </c>
      <c r="J47" t="str">
        <f t="shared" si="1"/>
        <v/>
      </c>
      <c r="K47" t="str">
        <f t="shared" si="2"/>
        <v/>
      </c>
      <c r="L47" t="str">
        <f t="shared" si="3"/>
        <v/>
      </c>
    </row>
    <row r="48" spans="1:12" x14ac:dyDescent="0.25">
      <c r="A48" t="s">
        <v>96</v>
      </c>
      <c r="B48" t="s">
        <v>97</v>
      </c>
      <c r="C48">
        <f>IF(ISNA(VLOOKUP(A48,List2!$Z$4:$Z$49,1,FALSE)),0,1)</f>
        <v>0</v>
      </c>
      <c r="D48">
        <f>IF(ISNA(VLOOKUP(A48,List2!$AA$4:$AA$49,1,FALSE)),0,1)</f>
        <v>0</v>
      </c>
      <c r="E48">
        <f>IF(ISNA(VLOOKUP(A48,List2!$AB$4:$AB$49,1,FALSE)),0,1)</f>
        <v>0</v>
      </c>
      <c r="F48">
        <f>IF(ISNA(VLOOKUP(A48,List2!$AC$4:$AC$49,1,FALSE)),0,1)</f>
        <v>0</v>
      </c>
      <c r="G48">
        <f>IF(ISNA(VLOOKUP(A48,List2!$AD$4:$AD$49,1,FALSE)),0,1)</f>
        <v>0</v>
      </c>
      <c r="H48">
        <f>IF(ISNA(VLOOKUP(A48,List2!$AE$4:$AE$49,1,FALSE)),0,1)</f>
        <v>0</v>
      </c>
      <c r="I48" s="2">
        <f t="shared" si="0"/>
        <v>0</v>
      </c>
      <c r="J48" t="str">
        <f t="shared" si="1"/>
        <v/>
      </c>
      <c r="K48" t="str">
        <f t="shared" si="2"/>
        <v/>
      </c>
      <c r="L48" t="str">
        <f t="shared" si="3"/>
        <v/>
      </c>
    </row>
    <row r="49" spans="1:12" x14ac:dyDescent="0.25">
      <c r="A49" t="s">
        <v>98</v>
      </c>
      <c r="B49" t="s">
        <v>99</v>
      </c>
      <c r="C49">
        <f>IF(ISNA(VLOOKUP(A49,List2!$Z$4:$Z$49,1,FALSE)),0,1)</f>
        <v>0</v>
      </c>
      <c r="D49">
        <f>IF(ISNA(VLOOKUP(A49,List2!$AA$4:$AA$49,1,FALSE)),0,1)</f>
        <v>0</v>
      </c>
      <c r="E49">
        <f>IF(ISNA(VLOOKUP(A49,List2!$AB$4:$AB$49,1,FALSE)),0,1)</f>
        <v>0</v>
      </c>
      <c r="F49">
        <f>IF(ISNA(VLOOKUP(A49,List2!$AC$4:$AC$49,1,FALSE)),0,1)</f>
        <v>0</v>
      </c>
      <c r="G49">
        <f>IF(ISNA(VLOOKUP(A49,List2!$AD$4:$AD$49,1,FALSE)),0,1)</f>
        <v>0</v>
      </c>
      <c r="H49">
        <f>IF(ISNA(VLOOKUP(A49,List2!$AE$4:$AE$49,1,FALSE)),0,1)</f>
        <v>0</v>
      </c>
      <c r="I49" s="2">
        <f t="shared" si="0"/>
        <v>0</v>
      </c>
      <c r="J49" t="str">
        <f t="shared" si="1"/>
        <v/>
      </c>
      <c r="K49" t="str">
        <f t="shared" si="2"/>
        <v/>
      </c>
      <c r="L49" t="str">
        <f t="shared" si="3"/>
        <v/>
      </c>
    </row>
    <row r="50" spans="1:12" x14ac:dyDescent="0.25">
      <c r="A50" t="s">
        <v>48</v>
      </c>
      <c r="B50" t="s">
        <v>49</v>
      </c>
      <c r="C50">
        <f>IF(ISNA(VLOOKUP(A50,List2!$Z$4:$Z$49,1,FALSE)),0,1)</f>
        <v>0</v>
      </c>
      <c r="D50">
        <f>IF(ISNA(VLOOKUP(A50,List2!$AA$4:$AA$49,1,FALSE)),0,1)</f>
        <v>0</v>
      </c>
      <c r="E50">
        <f>IF(ISNA(VLOOKUP(A50,List2!$AB$4:$AB$49,1,FALSE)),0,1)</f>
        <v>0</v>
      </c>
      <c r="F50">
        <f>IF(ISNA(VLOOKUP(A50,List2!$AC$4:$AC$49,1,FALSE)),0,1)</f>
        <v>0</v>
      </c>
      <c r="G50">
        <f>IF(ISNA(VLOOKUP(A50,List2!$AD$4:$AD$49,1,FALSE)),0,1)</f>
        <v>0</v>
      </c>
      <c r="H50">
        <f>IF(ISNA(VLOOKUP(A50,List2!$AE$4:$AE$49,1,FALSE)),0,1)</f>
        <v>0</v>
      </c>
      <c r="I50" s="2">
        <f t="shared" si="0"/>
        <v>0</v>
      </c>
      <c r="J50" t="str">
        <f t="shared" si="1"/>
        <v/>
      </c>
      <c r="K50" t="str">
        <f t="shared" si="2"/>
        <v/>
      </c>
      <c r="L50" t="str">
        <f t="shared" si="3"/>
        <v/>
      </c>
    </row>
    <row r="51" spans="1:12" x14ac:dyDescent="0.25">
      <c r="A51" t="s">
        <v>51</v>
      </c>
      <c r="B51" t="s">
        <v>52</v>
      </c>
      <c r="C51">
        <f>IF(ISNA(VLOOKUP(A51,List2!$Z$4:$Z$49,1,FALSE)),0,1)</f>
        <v>0</v>
      </c>
      <c r="D51">
        <f>IF(ISNA(VLOOKUP(A51,List2!$AA$4:$AA$49,1,FALSE)),0,1)</f>
        <v>0</v>
      </c>
      <c r="E51">
        <f>IF(ISNA(VLOOKUP(A51,List2!$AB$4:$AB$49,1,FALSE)),0,1)</f>
        <v>0</v>
      </c>
      <c r="F51">
        <f>IF(ISNA(VLOOKUP(A51,List2!$AC$4:$AC$49,1,FALSE)),0,1)</f>
        <v>0</v>
      </c>
      <c r="G51">
        <f>IF(ISNA(VLOOKUP(A51,List2!$AD$4:$AD$49,1,FALSE)),0,1)</f>
        <v>0</v>
      </c>
      <c r="H51">
        <f>IF(ISNA(VLOOKUP(A51,List2!$AE$4:$AE$49,1,FALSE)),0,1)</f>
        <v>0</v>
      </c>
      <c r="I51" s="2">
        <f t="shared" si="0"/>
        <v>0</v>
      </c>
      <c r="J51" t="str">
        <f t="shared" si="1"/>
        <v/>
      </c>
      <c r="K51" t="str">
        <f t="shared" si="2"/>
        <v/>
      </c>
      <c r="L51" t="str">
        <f t="shared" si="3"/>
        <v/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Univerzita Karlova, Právnická Fakulta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Sojka</dc:creator>
  <cp:lastModifiedBy>Miroslav Sojka</cp:lastModifiedBy>
  <cp:lastPrinted>2021-05-25T11:32:53Z</cp:lastPrinted>
  <dcterms:created xsi:type="dcterms:W3CDTF">2018-11-14T08:58:02Z</dcterms:created>
  <dcterms:modified xsi:type="dcterms:W3CDTF">2021-05-25T11:33:20Z</dcterms:modified>
</cp:coreProperties>
</file>