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375" windowHeight="4845" activeTab="0"/>
  </bookViews>
  <sheets>
    <sheet name="ZPR_pol.2014" sheetId="1" r:id="rId1"/>
  </sheets>
  <definedNames/>
  <calcPr fullCalcOnLoad="1"/>
</workbook>
</file>

<file path=xl/sharedStrings.xml><?xml version="1.0" encoding="utf-8"?>
<sst xmlns="http://schemas.openxmlformats.org/spreadsheetml/2006/main" count="147" uniqueCount="112">
  <si>
    <t>NÁKLADY</t>
  </si>
  <si>
    <t>VÝNOSY</t>
  </si>
  <si>
    <t>HLAVNÍ ČINNOST - CELKEM</t>
  </si>
  <si>
    <t>SPOTŘEBA MATERIÁLU A ENERGIE</t>
  </si>
  <si>
    <t>Spotřeba materiálu</t>
  </si>
  <si>
    <t>knihy</t>
  </si>
  <si>
    <t>časopisy</t>
  </si>
  <si>
    <t>ostatní materiál</t>
  </si>
  <si>
    <t>elektrická energie</t>
  </si>
  <si>
    <t>plyn</t>
  </si>
  <si>
    <t>SLUŽBY</t>
  </si>
  <si>
    <t>Opravy a služby</t>
  </si>
  <si>
    <t>Cestovné</t>
  </si>
  <si>
    <t>cestovné - tuzemské</t>
  </si>
  <si>
    <t>cestovné - zahraniční</t>
  </si>
  <si>
    <t>Náklady na reprezentaci</t>
  </si>
  <si>
    <t>Ostatní služby</t>
  </si>
  <si>
    <t>úklid</t>
  </si>
  <si>
    <t>další služby</t>
  </si>
  <si>
    <t>OSOBNÍ NÁKLADY</t>
  </si>
  <si>
    <t>Mzdové náklady</t>
  </si>
  <si>
    <t>platy</t>
  </si>
  <si>
    <t>OON</t>
  </si>
  <si>
    <t>sociální pojištění</t>
  </si>
  <si>
    <t>zdravotní pojištění</t>
  </si>
  <si>
    <t>JINÉ PROVOZNÍ NÁKLADY</t>
  </si>
  <si>
    <t>ODPISY</t>
  </si>
  <si>
    <t>POJIŠTĚNÍ BUDOVY</t>
  </si>
  <si>
    <t>PŘÍJMY  - CELKEM</t>
  </si>
  <si>
    <t>Výnosy</t>
  </si>
  <si>
    <t>příjem z úhrad nákladů přij. řízení</t>
  </si>
  <si>
    <t>pronájem - ubytovna, apartmá</t>
  </si>
  <si>
    <t>inzerce nabídek zaměstnání</t>
  </si>
  <si>
    <t>příjem z organizace mimořádného. studia</t>
  </si>
  <si>
    <t>pronájem učeben a místností</t>
  </si>
  <si>
    <t>příjem z organizace rigorózního řízení</t>
  </si>
  <si>
    <t>Jiné provozní výnosy</t>
  </si>
  <si>
    <t>Juridikum - kurzy</t>
  </si>
  <si>
    <t>Ostatní výnosy</t>
  </si>
  <si>
    <t>cestovné - diety</t>
  </si>
  <si>
    <t>příjmy od studentů</t>
  </si>
  <si>
    <t xml:space="preserve">Režijní náklady  </t>
  </si>
  <si>
    <t>vodné a stočné</t>
  </si>
  <si>
    <t>provoz osobních aut</t>
  </si>
  <si>
    <t>stipendia - doktorský stud. program</t>
  </si>
  <si>
    <t xml:space="preserve">kancelářské potřeby </t>
  </si>
  <si>
    <t>stravování</t>
  </si>
  <si>
    <t>Tržby</t>
  </si>
  <si>
    <t>DROBNÝ HMOTNÝ A NEHMOTNÝ MAJETEK</t>
  </si>
  <si>
    <t>nehmotný majetek (software)</t>
  </si>
  <si>
    <t>drobný hmotný majetek</t>
  </si>
  <si>
    <t>VNITROUNIVERZITNÍ NÁKLADY</t>
  </si>
  <si>
    <t>příjem z kurzů celoživotního vzdělávání</t>
  </si>
  <si>
    <t>ostatní příjmy</t>
  </si>
  <si>
    <t>Odpisy z majetku pořízeného z dotace</t>
  </si>
  <si>
    <t>odpisy z majetku poř.z vlast.prostředků (FRIM)</t>
  </si>
  <si>
    <t>odpisy z majetku poř.z dotace</t>
  </si>
  <si>
    <t>náklady spojené s přijímacím řízením</t>
  </si>
  <si>
    <t>telekomunikační služby</t>
  </si>
  <si>
    <t>energie - Větrník</t>
  </si>
  <si>
    <t>další provozní náklady</t>
  </si>
  <si>
    <t>TVORBA SOCIÁLNÍHO FONDU</t>
  </si>
  <si>
    <t>Zúčtování fondů</t>
  </si>
  <si>
    <t>účetní audit</t>
  </si>
  <si>
    <t xml:space="preserve">poštovné </t>
  </si>
  <si>
    <t>DOPLŇKOVÁ ČINNOST - CELKEM</t>
  </si>
  <si>
    <t>příjem z Letní školy South Texas</t>
  </si>
  <si>
    <t>životní pojištění</t>
  </si>
  <si>
    <t>penzijní připojištění</t>
  </si>
  <si>
    <t>POUŽITÍ SOCIÁLNÍHO FONDU</t>
  </si>
  <si>
    <t>STIPENDIA</t>
  </si>
  <si>
    <t>Vnitroorganizační výnosy</t>
  </si>
  <si>
    <t>ÚČELOVĚ POSKYTNUTÉ PROSTŘEDKY</t>
  </si>
  <si>
    <t>Dary</t>
  </si>
  <si>
    <t>opravy na budově - běžné</t>
  </si>
  <si>
    <t>opravy na budově - financované z FRIMu</t>
  </si>
  <si>
    <t>opravy na budově - Větrník</t>
  </si>
  <si>
    <t>stipendia ze SVV</t>
  </si>
  <si>
    <t>úroky z úvěrů</t>
  </si>
  <si>
    <t>převod z grantu GA ČR prof. Kuklíka spoluřeš.</t>
  </si>
  <si>
    <t>příjem z poplatků za další a delší studium</t>
  </si>
  <si>
    <t xml:space="preserve">   (příjem do stipendijního fondu)</t>
  </si>
  <si>
    <t>PROÚČTOVÁNÍ TVORBY A ČERPÁNÍ</t>
  </si>
  <si>
    <t>STIPENDIJNÍHO FONDU</t>
  </si>
  <si>
    <t>tvorba SF z poplatků od studentů</t>
  </si>
  <si>
    <t>čerpání SF na stipendia</t>
  </si>
  <si>
    <t xml:space="preserve">opravy strojů, zařízení a inventáře </t>
  </si>
  <si>
    <t>NEINV.DOTACE A PŘÍSPĚVEK NA VZDĚLÁVÁNÍ</t>
  </si>
  <si>
    <t xml:space="preserve">    </t>
  </si>
  <si>
    <t xml:space="preserve">           </t>
  </si>
  <si>
    <t>příjem z kurzů LLM</t>
  </si>
  <si>
    <t>stipendia v rámci PRVOUK</t>
  </si>
  <si>
    <t>provozní náklady z grantů a projektů</t>
  </si>
  <si>
    <t>Odvody na soc. a zdrav. pojištění</t>
  </si>
  <si>
    <t>stipendia v rámci UNCE</t>
  </si>
  <si>
    <t>HOSPODÁŘSKÁ ČINNOST -  CELKEM</t>
  </si>
  <si>
    <t>stipendia z GA UK</t>
  </si>
  <si>
    <t>PLÁN</t>
  </si>
  <si>
    <t>SKUTEČ</t>
  </si>
  <si>
    <t>NOST</t>
  </si>
  <si>
    <t>%</t>
  </si>
  <si>
    <t>provozní náklady</t>
  </si>
  <si>
    <t>HOSPODÁŘSKÝ VÝSLEDEK</t>
  </si>
  <si>
    <t xml:space="preserve">     DLE VÝKAZU ZISKU A ZTRÁTY</t>
  </si>
  <si>
    <t>stipendia z IP</t>
  </si>
  <si>
    <t>stipendia - mobilita studentů RP UK</t>
  </si>
  <si>
    <t>ostatní stipendia</t>
  </si>
  <si>
    <t>stipendia z Fondu mobility</t>
  </si>
  <si>
    <t>ZPRÁVA  O  ČERPÁNÍ  ROZPOČTU  PRÁVNICKÉ  FAKULTY</t>
  </si>
  <si>
    <t>Tabulková část</t>
  </si>
  <si>
    <t>ZA  1. POLOLETÍ  ROKU   2014</t>
  </si>
  <si>
    <t>Spotřeba energií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</si>
</sst>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#0\ &quot;Kč&quot;;[Red]\-#,##0"/>
    <numFmt numFmtId="169" formatCode="#,##0\ &quot;Kč&quot;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u val="single"/>
      <sz val="10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6" fillId="0" borderId="0" xfId="0" applyNumberFormat="1" applyFont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3" fontId="5" fillId="0" borderId="0" xfId="0" applyNumberFormat="1" applyFont="1" applyAlignment="1">
      <alignment/>
    </xf>
    <xf numFmtId="0" fontId="0" fillId="0" borderId="17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12" xfId="0" applyNumberForma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6" xfId="0" applyNumberForma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left"/>
    </xf>
    <xf numFmtId="3" fontId="0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9" fontId="5" fillId="0" borderId="20" xfId="0" applyNumberFormat="1" applyFont="1" applyBorder="1" applyAlignment="1">
      <alignment horizontal="right"/>
    </xf>
    <xf numFmtId="9" fontId="5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3" fontId="6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19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7" fillId="0" borderId="15" xfId="0" applyFont="1" applyBorder="1" applyAlignment="1">
      <alignment/>
    </xf>
    <xf numFmtId="3" fontId="7" fillId="0" borderId="16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9" fontId="0" fillId="0" borderId="10" xfId="0" applyNumberFormat="1" applyFont="1" applyBorder="1" applyAlignment="1">
      <alignment horizontal="right"/>
    </xf>
    <xf numFmtId="9" fontId="0" fillId="0" borderId="17" xfId="0" applyNumberFormat="1" applyFont="1" applyBorder="1" applyAlignment="1">
      <alignment horizontal="right"/>
    </xf>
    <xf numFmtId="9" fontId="0" fillId="0" borderId="13" xfId="0" applyNumberFormat="1" applyFont="1" applyBorder="1" applyAlignment="1">
      <alignment horizontal="right"/>
    </xf>
    <xf numFmtId="9" fontId="6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90"/>
  <sheetViews>
    <sheetView tabSelected="1" zoomScalePageLayoutView="0" workbookViewId="0" topLeftCell="A1">
      <selection activeCell="Q24" sqref="Q24"/>
    </sheetView>
  </sheetViews>
  <sheetFormatPr defaultColWidth="9.00390625" defaultRowHeight="12.75"/>
  <cols>
    <col min="1" max="1" width="4.25390625" style="0" customWidth="1"/>
    <col min="5" max="5" width="12.125" style="0" customWidth="1"/>
    <col min="6" max="6" width="9.875" style="0" customWidth="1"/>
    <col min="7" max="7" width="9.375" style="0" customWidth="1"/>
    <col min="8" max="8" width="6.75390625" style="0" customWidth="1"/>
    <col min="9" max="9" width="5.625" style="0" customWidth="1"/>
    <col min="10" max="10" width="12.125" style="0" customWidth="1"/>
    <col min="11" max="11" width="1.75390625" style="0" customWidth="1"/>
    <col min="12" max="12" width="11.625" style="0" customWidth="1"/>
    <col min="13" max="13" width="11.125" style="0" customWidth="1"/>
    <col min="14" max="15" width="8.25390625" style="0" customWidth="1"/>
    <col min="16" max="16" width="8.00390625" style="0" customWidth="1"/>
    <col min="19" max="19" width="13.375" style="0" customWidth="1"/>
    <col min="20" max="20" width="10.00390625" style="0" customWidth="1"/>
    <col min="21" max="22" width="10.75390625" style="0" customWidth="1"/>
    <col min="23" max="23" width="9.625" style="0" bestFit="1" customWidth="1"/>
    <col min="25" max="25" width="9.625" style="0" customWidth="1"/>
    <col min="28" max="28" width="9.625" style="0" bestFit="1" customWidth="1"/>
  </cols>
  <sheetData>
    <row r="1" spans="11:64" s="28" customFormat="1" ht="12.75">
      <c r="K1" s="29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</row>
    <row r="2" spans="17:64" s="28" customFormat="1" ht="12.75"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7:64" s="28" customFormat="1" ht="12.75"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7:64" s="28" customFormat="1" ht="12.75"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</row>
    <row r="5" spans="4:64" s="28" customFormat="1" ht="20.25">
      <c r="D5" s="1" t="s">
        <v>108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</row>
    <row r="6" spans="4:64" s="28" customFormat="1" ht="12.75"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</row>
    <row r="7" spans="4:64" s="28" customFormat="1" ht="20.25">
      <c r="D7" s="32"/>
      <c r="E7" s="56"/>
      <c r="F7" s="1" t="s">
        <v>110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</row>
    <row r="8" spans="18:64" s="28" customFormat="1" ht="12.75"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</row>
    <row r="9" spans="7:64" s="28" customFormat="1" ht="18">
      <c r="G9" s="120" t="s">
        <v>109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</row>
    <row r="10" spans="18:64" s="28" customFormat="1" ht="12.75"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</row>
    <row r="11" spans="18:64" s="28" customFormat="1" ht="12.75"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</row>
    <row r="12" spans="18:64" s="28" customFormat="1" ht="12.75"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</row>
    <row r="13" spans="3:64" s="28" customFormat="1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3:64" s="28" customFormat="1" ht="15">
      <c r="C14" s="32"/>
      <c r="D14" s="32"/>
      <c r="E14" s="32"/>
      <c r="F14" s="32"/>
      <c r="G14" s="32"/>
      <c r="H14" s="32"/>
      <c r="I14" s="32"/>
      <c r="J14" s="32"/>
      <c r="K14" s="32"/>
      <c r="L14" s="60" t="s">
        <v>97</v>
      </c>
      <c r="M14" s="61" t="s">
        <v>98</v>
      </c>
      <c r="N14" s="60"/>
      <c r="O14" s="62"/>
      <c r="P14" s="62"/>
      <c r="Q14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</row>
    <row r="15" spans="3:64" s="28" customFormat="1" ht="15">
      <c r="C15" s="32"/>
      <c r="D15" s="32"/>
      <c r="E15" s="32"/>
      <c r="F15" s="32"/>
      <c r="G15" s="32"/>
      <c r="H15" s="32"/>
      <c r="I15" s="32"/>
      <c r="J15" s="32"/>
      <c r="K15" s="32"/>
      <c r="L15" s="63"/>
      <c r="M15" s="64" t="s">
        <v>99</v>
      </c>
      <c r="N15" s="63" t="s">
        <v>100</v>
      </c>
      <c r="O15" s="62"/>
      <c r="P15" s="62"/>
      <c r="Q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</row>
    <row r="16" spans="3:64" s="28" customFormat="1" ht="12.75">
      <c r="C16" s="65"/>
      <c r="D16" s="66"/>
      <c r="E16" s="66"/>
      <c r="F16" s="66"/>
      <c r="G16" s="66"/>
      <c r="H16" s="66"/>
      <c r="I16" s="66"/>
      <c r="J16" s="66"/>
      <c r="K16" s="66"/>
      <c r="L16" s="67"/>
      <c r="M16" s="66"/>
      <c r="N16" s="67"/>
      <c r="O16" s="49"/>
      <c r="P16" s="49"/>
      <c r="Q16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3:64" s="28" customFormat="1" ht="18">
      <c r="C17" s="68" t="s">
        <v>0</v>
      </c>
      <c r="D17" s="49"/>
      <c r="E17" s="49"/>
      <c r="F17" s="49"/>
      <c r="G17" s="49"/>
      <c r="H17" s="49"/>
      <c r="I17" s="49"/>
      <c r="J17" s="49"/>
      <c r="K17" s="49"/>
      <c r="L17" s="69">
        <v>227343</v>
      </c>
      <c r="M17" s="70">
        <v>100338</v>
      </c>
      <c r="N17" s="71">
        <f>(M17/L17)</f>
        <v>0.4413507343529381</v>
      </c>
      <c r="O17" s="72"/>
      <c r="P17" s="72"/>
      <c r="Q17"/>
      <c r="R17" s="15"/>
      <c r="S17" s="15"/>
      <c r="T17" s="46"/>
      <c r="U17" s="46"/>
      <c r="V17" s="46"/>
      <c r="W17" s="86"/>
      <c r="X17" s="46"/>
      <c r="Y17" s="46"/>
      <c r="Z17" s="46"/>
      <c r="AA17" s="46"/>
      <c r="AB17" s="86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</row>
    <row r="18" spans="3:64" s="28" customFormat="1" ht="12.75">
      <c r="C18" s="73"/>
      <c r="D18" s="74"/>
      <c r="E18" s="74"/>
      <c r="F18" s="74"/>
      <c r="G18" s="74"/>
      <c r="H18" s="74"/>
      <c r="I18" s="74"/>
      <c r="J18" s="74"/>
      <c r="K18" s="74"/>
      <c r="L18" s="75"/>
      <c r="M18" s="76"/>
      <c r="N18" s="77"/>
      <c r="O18" s="49"/>
      <c r="P18" s="49"/>
      <c r="Q18"/>
      <c r="R18" s="15"/>
      <c r="S18" s="15"/>
      <c r="T18" s="49"/>
      <c r="U18" s="49"/>
      <c r="V18" s="49"/>
      <c r="W18" s="51"/>
      <c r="X18" s="49"/>
      <c r="Y18" s="49"/>
      <c r="Z18" s="49"/>
      <c r="AA18" s="49"/>
      <c r="AB18" s="51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</row>
    <row r="19" spans="3:64" s="28" customFormat="1" ht="15">
      <c r="C19" s="65"/>
      <c r="D19" s="66"/>
      <c r="E19" s="66"/>
      <c r="F19" s="66"/>
      <c r="G19" s="66"/>
      <c r="H19" s="66"/>
      <c r="I19" s="66"/>
      <c r="J19" s="66"/>
      <c r="K19" s="66"/>
      <c r="L19" s="79"/>
      <c r="M19" s="80"/>
      <c r="N19" s="81"/>
      <c r="O19" s="46"/>
      <c r="P19" s="46"/>
      <c r="Q19"/>
      <c r="R19" s="15"/>
      <c r="S19" s="15"/>
      <c r="T19" s="46"/>
      <c r="U19" s="46"/>
      <c r="V19" s="46"/>
      <c r="W19" s="86"/>
      <c r="X19" s="46"/>
      <c r="Y19" s="46"/>
      <c r="Z19" s="46"/>
      <c r="AA19" s="46"/>
      <c r="AB19" s="86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3:64" s="28" customFormat="1" ht="18">
      <c r="C20" s="68" t="s">
        <v>1</v>
      </c>
      <c r="D20" s="15"/>
      <c r="E20" s="15"/>
      <c r="F20" s="15"/>
      <c r="G20" s="15"/>
      <c r="H20" s="15"/>
      <c r="I20" s="15"/>
      <c r="J20" s="15"/>
      <c r="K20" s="15"/>
      <c r="L20" s="69">
        <v>227343</v>
      </c>
      <c r="M20" s="70">
        <v>111869</v>
      </c>
      <c r="N20" s="71">
        <f>(M20/L20)</f>
        <v>0.492071451507194</v>
      </c>
      <c r="O20" s="72"/>
      <c r="P20" s="72"/>
      <c r="Q20"/>
      <c r="R20" s="15"/>
      <c r="S20" s="15"/>
      <c r="T20" s="15"/>
      <c r="U20" s="15"/>
      <c r="V20" s="15"/>
      <c r="W20" s="27"/>
      <c r="X20" s="15"/>
      <c r="Y20" s="15"/>
      <c r="Z20" s="15"/>
      <c r="AA20" s="15"/>
      <c r="AB20" s="27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</row>
    <row r="21" spans="3:64" s="28" customFormat="1" ht="15">
      <c r="C21" s="73"/>
      <c r="D21" s="74"/>
      <c r="E21" s="74"/>
      <c r="F21" s="74"/>
      <c r="G21" s="74"/>
      <c r="H21" s="74"/>
      <c r="I21" s="74"/>
      <c r="J21" s="74"/>
      <c r="K21" s="74"/>
      <c r="L21" s="77"/>
      <c r="M21" s="74"/>
      <c r="N21" s="77"/>
      <c r="O21" s="49"/>
      <c r="P21" s="49"/>
      <c r="Q21"/>
      <c r="R21" s="15"/>
      <c r="S21" s="15"/>
      <c r="T21" s="46"/>
      <c r="U21" s="46"/>
      <c r="V21" s="46"/>
      <c r="W21" s="86"/>
      <c r="X21" s="46"/>
      <c r="Y21" s="46"/>
      <c r="Z21" s="46"/>
      <c r="AA21" s="46"/>
      <c r="AB21" s="86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</row>
    <row r="22" spans="3:64" s="28" customFormat="1" ht="12.75">
      <c r="C22" s="65"/>
      <c r="D22" s="66"/>
      <c r="E22" s="66"/>
      <c r="F22" s="66"/>
      <c r="G22" s="66"/>
      <c r="H22" s="66"/>
      <c r="I22" s="66"/>
      <c r="J22" s="66"/>
      <c r="K22" s="66"/>
      <c r="L22" s="67"/>
      <c r="M22" s="66"/>
      <c r="N22" s="67"/>
      <c r="O22" s="49"/>
      <c r="P22" s="49"/>
      <c r="Q22"/>
      <c r="R22" s="15"/>
      <c r="S22" s="15"/>
      <c r="T22" s="49"/>
      <c r="U22" s="49"/>
      <c r="V22" s="49"/>
      <c r="W22" s="49"/>
      <c r="X22" s="49"/>
      <c r="Y22" s="49"/>
      <c r="Z22" s="49"/>
      <c r="AA22" s="49"/>
      <c r="AB22" s="49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3:64" s="28" customFormat="1" ht="12.75">
      <c r="C23" s="14"/>
      <c r="D23" s="49"/>
      <c r="E23" s="49"/>
      <c r="F23" s="49"/>
      <c r="G23" s="49"/>
      <c r="H23" s="49"/>
      <c r="I23" s="49"/>
      <c r="J23" s="49"/>
      <c r="K23" s="49"/>
      <c r="L23" s="78"/>
      <c r="M23" s="49"/>
      <c r="N23" s="78"/>
      <c r="O23" s="49"/>
      <c r="P23" s="49"/>
      <c r="Q23"/>
      <c r="R23" s="15"/>
      <c r="S23" s="15"/>
      <c r="T23" s="49"/>
      <c r="U23" s="49"/>
      <c r="V23" s="49"/>
      <c r="W23" s="49"/>
      <c r="X23" s="49"/>
      <c r="Y23" s="49"/>
      <c r="Z23" s="49"/>
      <c r="AA23" s="49"/>
      <c r="AB23" s="49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3:64" s="28" customFormat="1" ht="18">
      <c r="C24" s="68" t="s">
        <v>102</v>
      </c>
      <c r="D24" s="15"/>
      <c r="E24" s="15"/>
      <c r="F24" s="15"/>
      <c r="G24" s="15"/>
      <c r="H24" s="15"/>
      <c r="I24" s="15"/>
      <c r="J24" s="15"/>
      <c r="K24" s="49"/>
      <c r="L24" s="78"/>
      <c r="M24" s="49"/>
      <c r="N24" s="78"/>
      <c r="O24" s="49"/>
      <c r="P24" s="49"/>
      <c r="R24" s="54"/>
      <c r="S24" s="54"/>
      <c r="T24" s="15"/>
      <c r="U24" s="15"/>
      <c r="V24" s="15"/>
      <c r="W24" s="15"/>
      <c r="X24" s="15"/>
      <c r="Y24" s="15"/>
      <c r="Z24" s="15"/>
      <c r="AA24" s="15"/>
      <c r="AB24" s="15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3:64" s="28" customFormat="1" ht="18">
      <c r="C25" s="68" t="s">
        <v>103</v>
      </c>
      <c r="D25" s="15"/>
      <c r="E25" s="15"/>
      <c r="F25" s="15"/>
      <c r="G25" s="15"/>
      <c r="H25" s="15"/>
      <c r="I25" s="15"/>
      <c r="J25" s="15"/>
      <c r="K25" s="15"/>
      <c r="L25" s="83"/>
      <c r="M25" s="84">
        <f>M20-M17</f>
        <v>11531</v>
      </c>
      <c r="N25" s="82"/>
      <c r="O25" s="15"/>
      <c r="P25" s="15"/>
      <c r="R25" s="54"/>
      <c r="S25" s="54"/>
      <c r="T25" s="15"/>
      <c r="U25" s="46"/>
      <c r="V25" s="46"/>
      <c r="W25" s="46"/>
      <c r="X25" s="46"/>
      <c r="Y25" s="86"/>
      <c r="Z25" s="15"/>
      <c r="AA25" s="15"/>
      <c r="AB25" s="15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3:64" s="28" customFormat="1" ht="15">
      <c r="C26" s="13"/>
      <c r="D26" s="10"/>
      <c r="E26" s="10"/>
      <c r="F26" s="10"/>
      <c r="G26" s="10"/>
      <c r="H26" s="10"/>
      <c r="I26" s="10"/>
      <c r="J26" s="10"/>
      <c r="K26" s="10"/>
      <c r="L26" s="85"/>
      <c r="M26" s="10"/>
      <c r="N26" s="85"/>
      <c r="O26" s="15"/>
      <c r="P26" s="15"/>
      <c r="R26" s="54"/>
      <c r="S26" s="54"/>
      <c r="T26" s="15"/>
      <c r="U26" s="46"/>
      <c r="V26" s="46"/>
      <c r="W26" s="46"/>
      <c r="X26" s="46"/>
      <c r="Y26" s="86"/>
      <c r="Z26" s="15"/>
      <c r="AA26" s="15"/>
      <c r="AB26" s="15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1:64" s="28" customFormat="1" ht="15">
      <c r="K27" s="29"/>
      <c r="R27" s="54"/>
      <c r="S27" s="54"/>
      <c r="T27" s="55"/>
      <c r="U27" s="46"/>
      <c r="V27" s="55"/>
      <c r="W27" s="55"/>
      <c r="X27" s="55"/>
      <c r="Y27" s="55"/>
      <c r="Z27" s="15"/>
      <c r="AA27" s="15"/>
      <c r="AB27" s="15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</row>
    <row r="28" spans="11:64" s="28" customFormat="1" ht="18">
      <c r="K28" s="29"/>
      <c r="R28" s="54"/>
      <c r="S28" s="54"/>
      <c r="T28" s="121"/>
      <c r="U28" s="54"/>
      <c r="V28" s="122"/>
      <c r="W28" s="122"/>
      <c r="X28" s="122"/>
      <c r="Y28" s="123"/>
      <c r="Z28" s="54"/>
      <c r="AA28" s="54"/>
      <c r="AB28" s="15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7:64" s="28" customFormat="1" ht="12.75"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0" spans="17:64" s="28" customFormat="1" ht="12.75"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1" spans="17:64" s="28" customFormat="1" ht="12.75"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</row>
    <row r="32" spans="17:64" ht="12.75"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7:64" ht="12.75"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</row>
    <row r="34" spans="1:64" ht="12.75">
      <c r="A34" s="15"/>
      <c r="F34" s="4"/>
      <c r="G34" s="15"/>
      <c r="H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</row>
    <row r="35" spans="17:64" ht="12.75"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4:64" ht="18">
      <c r="D36" s="2" t="s">
        <v>89</v>
      </c>
      <c r="F36" s="91" t="s">
        <v>97</v>
      </c>
      <c r="G36" s="91" t="s">
        <v>98</v>
      </c>
      <c r="H36" s="67"/>
      <c r="I36" s="23"/>
      <c r="J36" s="52"/>
      <c r="N36" s="91" t="s">
        <v>97</v>
      </c>
      <c r="O36" s="91" t="s">
        <v>98</v>
      </c>
      <c r="P36" s="67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</row>
    <row r="37" spans="1:64" ht="12.75">
      <c r="A37" s="10"/>
      <c r="B37" s="10"/>
      <c r="C37" s="10"/>
      <c r="D37" s="10"/>
      <c r="E37" s="10"/>
      <c r="F37" s="92"/>
      <c r="G37" s="93" t="s">
        <v>99</v>
      </c>
      <c r="H37" s="94" t="s">
        <v>100</v>
      </c>
      <c r="I37" s="10"/>
      <c r="J37" s="10"/>
      <c r="K37" s="10"/>
      <c r="L37" s="10"/>
      <c r="M37" s="10"/>
      <c r="N37" s="92"/>
      <c r="O37" s="93" t="s">
        <v>99</v>
      </c>
      <c r="P37" s="94" t="s">
        <v>100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</row>
    <row r="38" spans="1:64" ht="12.75">
      <c r="A38" s="7"/>
      <c r="I38" s="20"/>
      <c r="J38" s="21"/>
      <c r="K38" s="21"/>
      <c r="L38" s="21"/>
      <c r="M38" s="21"/>
      <c r="N38" s="21"/>
      <c r="O38" s="21"/>
      <c r="P38" s="24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</row>
    <row r="39" spans="1:64" ht="15">
      <c r="A39" s="6" t="s">
        <v>2</v>
      </c>
      <c r="F39" s="19">
        <f>F41+F56+F84+F94+F108+F110+F115+F121+F125+F129+F131+F133</f>
        <v>225870</v>
      </c>
      <c r="G39" s="19">
        <f>G41+G56+G84+G94+G108+G110+G115+G121+G125+G129+G131+G133</f>
        <v>99761</v>
      </c>
      <c r="H39" s="108">
        <f>(G39/F39)</f>
        <v>0.44167441448620887</v>
      </c>
      <c r="I39" s="6" t="s">
        <v>95</v>
      </c>
      <c r="J39" s="15"/>
      <c r="K39" s="15"/>
      <c r="L39" s="15"/>
      <c r="M39" s="15"/>
      <c r="N39" s="47">
        <f>N41+N56+N84+N127+N131</f>
        <v>1473.4</v>
      </c>
      <c r="O39" s="47">
        <f>O41+O56+O84+O117+O127+O131</f>
        <v>577</v>
      </c>
      <c r="P39" s="108">
        <f>(O39/N39)</f>
        <v>0.3916112393104384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</row>
    <row r="40" spans="1:64" ht="12.75">
      <c r="A40" s="7"/>
      <c r="B40" s="15"/>
      <c r="C40" s="15"/>
      <c r="D40" s="15"/>
      <c r="E40" s="15"/>
      <c r="F40" s="15"/>
      <c r="G40" s="15"/>
      <c r="H40" s="11"/>
      <c r="I40" s="13"/>
      <c r="J40" s="10"/>
      <c r="K40" s="10"/>
      <c r="L40" s="10"/>
      <c r="M40" s="10"/>
      <c r="N40" s="10"/>
      <c r="O40" s="10"/>
      <c r="P40" s="11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20" t="s">
        <v>3</v>
      </c>
      <c r="B41" s="21"/>
      <c r="C41" s="21"/>
      <c r="D41" s="21"/>
      <c r="E41" s="21"/>
      <c r="F41" s="22">
        <f>F43+F50</f>
        <v>7513</v>
      </c>
      <c r="G41" s="22">
        <f>G43+G50</f>
        <v>3415</v>
      </c>
      <c r="H41" s="105">
        <f>(G41/F41)</f>
        <v>0.45454545454545453</v>
      </c>
      <c r="I41" s="21" t="s">
        <v>3</v>
      </c>
      <c r="J41" s="21"/>
      <c r="K41" s="21"/>
      <c r="L41" s="21"/>
      <c r="M41" s="21"/>
      <c r="N41" s="21">
        <f>N43+N50</f>
        <v>522</v>
      </c>
      <c r="O41" s="21">
        <f>O43+O50</f>
        <v>243</v>
      </c>
      <c r="P41" s="105">
        <f>(O41/N41)</f>
        <v>0.46551724137931033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12.75">
      <c r="A42" s="7"/>
      <c r="B42" s="15"/>
      <c r="C42" s="15"/>
      <c r="D42" s="15"/>
      <c r="E42" s="15"/>
      <c r="F42" s="15"/>
      <c r="G42" s="15"/>
      <c r="H42" s="5"/>
      <c r="I42" s="15"/>
      <c r="J42" s="15"/>
      <c r="K42" s="15"/>
      <c r="L42" s="15"/>
      <c r="M42" s="15"/>
      <c r="N42" s="15"/>
      <c r="O42" s="15"/>
      <c r="P42" s="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2.75">
      <c r="A43" s="8" t="s">
        <v>4</v>
      </c>
      <c r="B43" s="15"/>
      <c r="C43" s="15"/>
      <c r="D43" s="15"/>
      <c r="E43" s="15"/>
      <c r="F43" s="37">
        <f>SUM(F44:F48)</f>
        <v>6292</v>
      </c>
      <c r="G43" s="37">
        <f>SUM(G44:G48)</f>
        <v>2631</v>
      </c>
      <c r="H43" s="105">
        <f>(G43/F43)</f>
        <v>0.4181500317863954</v>
      </c>
      <c r="I43" s="104" t="s">
        <v>4</v>
      </c>
      <c r="J43" s="15"/>
      <c r="K43" s="15"/>
      <c r="L43" s="15"/>
      <c r="M43" s="15"/>
      <c r="N43" s="104">
        <v>20</v>
      </c>
      <c r="O43" s="15">
        <v>12</v>
      </c>
      <c r="P43" s="105">
        <f>(O43/N43)</f>
        <v>0.6</v>
      </c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2.75">
      <c r="A44" s="14"/>
      <c r="B44" s="15" t="s">
        <v>5</v>
      </c>
      <c r="C44" s="15"/>
      <c r="D44" s="15"/>
      <c r="E44" s="15"/>
      <c r="F44" s="35">
        <v>2751</v>
      </c>
      <c r="G44" s="27">
        <v>1237</v>
      </c>
      <c r="H44" s="105">
        <f aca="true" t="shared" si="0" ref="H44:H54">(G44/F44)</f>
        <v>0.4496546710287168</v>
      </c>
      <c r="I44" s="15"/>
      <c r="J44" s="15"/>
      <c r="K44" s="15"/>
      <c r="L44" s="15"/>
      <c r="M44" s="15"/>
      <c r="N44" s="15"/>
      <c r="O44" s="15"/>
      <c r="P44" s="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2.75">
      <c r="A45" s="14"/>
      <c r="B45" s="15" t="s">
        <v>6</v>
      </c>
      <c r="C45" s="15"/>
      <c r="D45" s="15"/>
      <c r="E45" s="15"/>
      <c r="F45" s="35">
        <v>1500</v>
      </c>
      <c r="G45" s="15">
        <v>184</v>
      </c>
      <c r="H45" s="105">
        <f t="shared" si="0"/>
        <v>0.12266666666666666</v>
      </c>
      <c r="I45" s="15"/>
      <c r="J45" s="15"/>
      <c r="K45" s="15"/>
      <c r="L45" s="15"/>
      <c r="M45" s="15"/>
      <c r="N45" s="15"/>
      <c r="O45" s="15"/>
      <c r="P45" s="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</row>
    <row r="46" spans="1:64" ht="12.75">
      <c r="A46" s="7"/>
      <c r="B46" s="15" t="s">
        <v>45</v>
      </c>
      <c r="C46" s="15"/>
      <c r="D46" s="15"/>
      <c r="E46" s="15"/>
      <c r="F46" s="16">
        <v>500</v>
      </c>
      <c r="G46" s="15">
        <v>262</v>
      </c>
      <c r="H46" s="105">
        <f t="shared" si="0"/>
        <v>0.524</v>
      </c>
      <c r="I46" s="15"/>
      <c r="J46" s="15"/>
      <c r="K46" s="15"/>
      <c r="L46" s="15"/>
      <c r="M46" s="15"/>
      <c r="N46" s="15"/>
      <c r="O46" s="15"/>
      <c r="P46" s="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64" ht="12.75">
      <c r="A47" s="7"/>
      <c r="B47" s="15" t="s">
        <v>43</v>
      </c>
      <c r="C47" s="15"/>
      <c r="D47" s="15"/>
      <c r="E47" s="15"/>
      <c r="F47" s="16">
        <v>100</v>
      </c>
      <c r="G47" s="15">
        <v>67</v>
      </c>
      <c r="H47" s="105">
        <f t="shared" si="0"/>
        <v>0.67</v>
      </c>
      <c r="I47" s="15"/>
      <c r="J47" s="15"/>
      <c r="K47" s="15"/>
      <c r="L47" s="15"/>
      <c r="M47" s="15"/>
      <c r="N47" s="15"/>
      <c r="O47" s="15"/>
      <c r="P47" s="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</row>
    <row r="48" spans="1:64" ht="12.75">
      <c r="A48" s="7"/>
      <c r="B48" s="15" t="s">
        <v>7</v>
      </c>
      <c r="C48" s="15"/>
      <c r="D48" s="15"/>
      <c r="E48" s="15"/>
      <c r="F48" s="35">
        <v>1441</v>
      </c>
      <c r="G48" s="88">
        <v>881</v>
      </c>
      <c r="H48" s="105">
        <f t="shared" si="0"/>
        <v>0.611380985426787</v>
      </c>
      <c r="I48" s="15"/>
      <c r="J48" s="15"/>
      <c r="K48" s="15"/>
      <c r="L48" s="15"/>
      <c r="M48" s="15"/>
      <c r="N48" s="15"/>
      <c r="O48" s="15"/>
      <c r="P48" s="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64" ht="12.75">
      <c r="A49" s="7"/>
      <c r="B49" s="15"/>
      <c r="C49" s="15"/>
      <c r="D49" s="15"/>
      <c r="E49" s="15"/>
      <c r="F49" s="16"/>
      <c r="G49" s="15"/>
      <c r="H49" s="5"/>
      <c r="I49" s="15"/>
      <c r="J49" s="15"/>
      <c r="K49" s="15"/>
      <c r="L49" s="15"/>
      <c r="M49" s="15"/>
      <c r="N49" s="15"/>
      <c r="O49" s="15"/>
      <c r="P49" s="5"/>
      <c r="Q49" s="15"/>
      <c r="R49" s="15"/>
      <c r="S49" s="111"/>
      <c r="T49" s="109"/>
      <c r="U49" s="27"/>
      <c r="V49" s="15"/>
      <c r="W49" s="27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</row>
    <row r="50" spans="1:64" ht="12.75">
      <c r="A50" s="8" t="s">
        <v>111</v>
      </c>
      <c r="B50" s="15"/>
      <c r="C50" s="15"/>
      <c r="D50" s="15"/>
      <c r="E50" s="15"/>
      <c r="F50" s="37">
        <f>SUM(F51:F54)</f>
        <v>1221</v>
      </c>
      <c r="G50" s="37">
        <f>SUM(G51:G54)</f>
        <v>784</v>
      </c>
      <c r="H50" s="105">
        <f t="shared" si="0"/>
        <v>0.6420966420966421</v>
      </c>
      <c r="I50" s="40" t="s">
        <v>41</v>
      </c>
      <c r="J50" s="15"/>
      <c r="K50" s="15"/>
      <c r="L50" s="15"/>
      <c r="M50" s="15"/>
      <c r="N50" s="40">
        <f>SUM(N51:N52)</f>
        <v>502</v>
      </c>
      <c r="O50" s="40">
        <f>SUM(O51:O52)</f>
        <v>231</v>
      </c>
      <c r="P50" s="105">
        <f>(O50/N50)</f>
        <v>0.4601593625498008</v>
      </c>
      <c r="Q50" s="15"/>
      <c r="R50" s="15"/>
      <c r="S50" s="112"/>
      <c r="T50" s="110"/>
      <c r="U50" s="27"/>
      <c r="V50" s="15"/>
      <c r="W50" s="27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</row>
    <row r="51" spans="1:64" ht="12.75">
      <c r="A51" s="7"/>
      <c r="B51" s="15" t="s">
        <v>8</v>
      </c>
      <c r="C51" s="15"/>
      <c r="D51" s="15"/>
      <c r="E51" s="15"/>
      <c r="F51" s="35">
        <v>0</v>
      </c>
      <c r="G51" s="15">
        <v>59</v>
      </c>
      <c r="H51" s="105"/>
      <c r="I51" s="15"/>
      <c r="J51" s="15" t="s">
        <v>8</v>
      </c>
      <c r="K51" s="15"/>
      <c r="L51" s="15"/>
      <c r="M51" s="15"/>
      <c r="N51" s="15">
        <v>167</v>
      </c>
      <c r="O51" s="15">
        <v>77</v>
      </c>
      <c r="P51" s="5"/>
      <c r="Q51" s="15"/>
      <c r="R51" s="15"/>
      <c r="S51" s="113"/>
      <c r="T51" s="110"/>
      <c r="U51" s="27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</row>
    <row r="52" spans="1:64" ht="12.75">
      <c r="A52" s="7"/>
      <c r="B52" s="15" t="s">
        <v>9</v>
      </c>
      <c r="C52" s="15"/>
      <c r="D52" s="15"/>
      <c r="E52" s="15"/>
      <c r="F52" s="35">
        <v>0</v>
      </c>
      <c r="G52" s="27">
        <v>0</v>
      </c>
      <c r="H52" s="105"/>
      <c r="I52" s="15"/>
      <c r="J52" s="15" t="s">
        <v>9</v>
      </c>
      <c r="K52" s="15"/>
      <c r="L52" s="15"/>
      <c r="M52" s="15"/>
      <c r="N52" s="15">
        <v>335</v>
      </c>
      <c r="O52" s="15">
        <v>154</v>
      </c>
      <c r="P52" s="5"/>
      <c r="Q52" s="15"/>
      <c r="R52" s="15"/>
      <c r="S52" s="113"/>
      <c r="T52" s="110"/>
      <c r="U52" s="27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</row>
    <row r="53" spans="1:64" ht="12.75">
      <c r="A53" s="7"/>
      <c r="B53" s="15" t="s">
        <v>42</v>
      </c>
      <c r="C53" s="15"/>
      <c r="D53" s="15"/>
      <c r="E53" s="15"/>
      <c r="F53" s="16">
        <v>50</v>
      </c>
      <c r="G53" s="15">
        <v>30</v>
      </c>
      <c r="H53" s="105">
        <f t="shared" si="0"/>
        <v>0.6</v>
      </c>
      <c r="I53" s="15"/>
      <c r="J53" s="15"/>
      <c r="K53" s="15"/>
      <c r="L53" s="15"/>
      <c r="M53" s="15"/>
      <c r="N53" s="15"/>
      <c r="O53" s="15"/>
      <c r="P53" s="5"/>
      <c r="Q53" s="15"/>
      <c r="R53" s="15"/>
      <c r="U53" s="27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</row>
    <row r="54" spans="1:64" ht="12.75">
      <c r="A54" s="7"/>
      <c r="B54" s="15" t="s">
        <v>59</v>
      </c>
      <c r="C54" s="15"/>
      <c r="D54" s="15"/>
      <c r="E54" s="15"/>
      <c r="F54" s="35">
        <v>1171</v>
      </c>
      <c r="G54" s="15">
        <v>695</v>
      </c>
      <c r="H54" s="105">
        <f t="shared" si="0"/>
        <v>0.5935098206660974</v>
      </c>
      <c r="I54" s="15"/>
      <c r="J54" s="15"/>
      <c r="K54" s="15"/>
      <c r="L54" s="15"/>
      <c r="M54" s="15"/>
      <c r="N54" s="15"/>
      <c r="O54" s="15"/>
      <c r="P54" s="5"/>
      <c r="Q54" s="15"/>
      <c r="R54" s="15"/>
      <c r="U54" s="27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</row>
    <row r="55" spans="1:64" ht="12.75">
      <c r="A55" s="13"/>
      <c r="B55" s="10"/>
      <c r="C55" s="10"/>
      <c r="D55" s="10"/>
      <c r="E55" s="10"/>
      <c r="F55" s="12"/>
      <c r="G55" s="10"/>
      <c r="H55" s="11"/>
      <c r="I55" s="10"/>
      <c r="J55" s="10"/>
      <c r="K55" s="10"/>
      <c r="L55" s="10"/>
      <c r="M55" s="10"/>
      <c r="N55" s="10"/>
      <c r="O55" s="10"/>
      <c r="P55" s="11"/>
      <c r="Q55" s="15"/>
      <c r="R55" s="15"/>
      <c r="S55" s="113"/>
      <c r="T55" s="109"/>
      <c r="U55" s="27"/>
      <c r="V55" s="15"/>
      <c r="W55" s="27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</row>
    <row r="56" spans="1:64" ht="12.75">
      <c r="A56" s="7" t="s">
        <v>10</v>
      </c>
      <c r="F56" s="18">
        <f>F58+F69+F74+F76</f>
        <v>20777</v>
      </c>
      <c r="G56" s="18">
        <f>G58+G69+G74+G76</f>
        <v>6617</v>
      </c>
      <c r="H56" s="105">
        <f>(G56/F56)</f>
        <v>0.31847716224671513</v>
      </c>
      <c r="I56" s="7" t="s">
        <v>10</v>
      </c>
      <c r="N56" s="18">
        <f>N69+N74+N76</f>
        <v>588</v>
      </c>
      <c r="O56" s="18">
        <f>O69+O74+O76</f>
        <v>258</v>
      </c>
      <c r="P56" s="105">
        <f>(O56/N56)</f>
        <v>0.4387755102040816</v>
      </c>
      <c r="Q56" s="15"/>
      <c r="R56" s="15"/>
      <c r="S56" s="114"/>
      <c r="T56" s="110"/>
      <c r="U56" s="27"/>
      <c r="V56" s="15"/>
      <c r="W56" s="27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</row>
    <row r="57" spans="1:64" ht="12.75">
      <c r="A57" s="7"/>
      <c r="F57" s="18"/>
      <c r="G57" s="15"/>
      <c r="H57" s="15"/>
      <c r="I57" s="7"/>
      <c r="O57" s="15"/>
      <c r="P57" s="5"/>
      <c r="Q57" s="15"/>
      <c r="R57" s="15"/>
      <c r="S57" s="111"/>
      <c r="T57" s="110"/>
      <c r="U57" s="27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</row>
    <row r="58" spans="1:64" ht="12.75">
      <c r="A58" s="8" t="s">
        <v>11</v>
      </c>
      <c r="F58" s="17">
        <f>SUM(F59:F66)</f>
        <v>1722</v>
      </c>
      <c r="G58" s="17">
        <f>SUM(G59:G66)</f>
        <v>374</v>
      </c>
      <c r="H58" s="105">
        <f>(G58/F58)</f>
        <v>0.21718931475029035</v>
      </c>
      <c r="I58" s="8"/>
      <c r="N58" s="3"/>
      <c r="O58" s="15"/>
      <c r="P58" s="5"/>
      <c r="Q58" s="15"/>
      <c r="R58" s="15"/>
      <c r="S58" s="111"/>
      <c r="T58" s="109"/>
      <c r="U58" s="27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</row>
    <row r="59" spans="1:64" ht="12.75">
      <c r="A59" s="7"/>
      <c r="B59" t="s">
        <v>86</v>
      </c>
      <c r="F59" s="4">
        <v>110</v>
      </c>
      <c r="G59" s="15">
        <v>148</v>
      </c>
      <c r="H59" s="105">
        <f>(G59/F59)</f>
        <v>1.3454545454545455</v>
      </c>
      <c r="I59" s="7"/>
      <c r="O59" s="15"/>
      <c r="P59" s="5"/>
      <c r="Q59" s="15"/>
      <c r="R59" s="15"/>
      <c r="U59" s="27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</row>
    <row r="60" spans="1:64" ht="12.75">
      <c r="A60" s="7"/>
      <c r="B60" t="s">
        <v>74</v>
      </c>
      <c r="F60" s="18">
        <v>1562</v>
      </c>
      <c r="G60" s="88">
        <v>226</v>
      </c>
      <c r="H60" s="105">
        <f>(G60/F60)</f>
        <v>0.1446862996158771</v>
      </c>
      <c r="I60" s="7"/>
      <c r="O60" s="15"/>
      <c r="P60" s="5"/>
      <c r="Q60" s="15"/>
      <c r="R60" s="15"/>
      <c r="U60" s="27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</row>
    <row r="61" spans="1:64" ht="12.75">
      <c r="A61" s="7"/>
      <c r="B61" s="15" t="s">
        <v>75</v>
      </c>
      <c r="C61" s="15"/>
      <c r="D61" s="15"/>
      <c r="E61" s="15"/>
      <c r="F61" s="27">
        <v>0</v>
      </c>
      <c r="G61" s="15">
        <v>0</v>
      </c>
      <c r="H61" s="105"/>
      <c r="I61" s="7"/>
      <c r="J61" s="15"/>
      <c r="K61" s="15"/>
      <c r="L61" s="15"/>
      <c r="M61" s="15"/>
      <c r="N61" s="15"/>
      <c r="O61" s="15"/>
      <c r="P61" s="5"/>
      <c r="Q61" s="15"/>
      <c r="R61" s="15"/>
      <c r="S61" s="111"/>
      <c r="T61" s="109"/>
      <c r="U61" s="27"/>
      <c r="V61" s="15"/>
      <c r="W61" s="27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</row>
    <row r="62" spans="1:64" ht="12.75">
      <c r="A62" s="7"/>
      <c r="B62" s="43" t="s">
        <v>76</v>
      </c>
      <c r="C62" s="15"/>
      <c r="D62" s="15"/>
      <c r="E62" s="15"/>
      <c r="F62" s="15">
        <v>50</v>
      </c>
      <c r="G62" s="43">
        <v>0</v>
      </c>
      <c r="H62" s="105">
        <f>(G62/F62)</f>
        <v>0</v>
      </c>
      <c r="I62" s="7"/>
      <c r="J62" s="15"/>
      <c r="K62" s="15"/>
      <c r="L62" s="15"/>
      <c r="M62" s="15"/>
      <c r="N62" s="15"/>
      <c r="O62" s="15"/>
      <c r="P62" s="5"/>
      <c r="Q62" s="15"/>
      <c r="R62" s="15"/>
      <c r="S62" s="111"/>
      <c r="T62" s="110"/>
      <c r="U62" s="27"/>
      <c r="V62" s="15"/>
      <c r="W62" s="27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</row>
    <row r="63" spans="1:64" ht="12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11"/>
      <c r="T63" s="110"/>
      <c r="U63" s="27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4" spans="1:64" ht="12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U64" s="27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5" spans="1:64" ht="12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U65" s="27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6" spans="1:64" ht="12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U66" s="15"/>
      <c r="V66" s="15"/>
      <c r="W66" s="15"/>
      <c r="X66" s="27"/>
      <c r="Y66" s="27"/>
      <c r="Z66" s="27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7" spans="1:64" ht="12.75">
      <c r="A67" s="15"/>
      <c r="F67" s="4"/>
      <c r="G67" s="15"/>
      <c r="H67" s="15"/>
      <c r="O67" s="15"/>
      <c r="P67" s="15"/>
      <c r="Q67" s="15"/>
      <c r="R67" s="15"/>
      <c r="S67" s="15"/>
      <c r="T67" s="15"/>
      <c r="U67" s="15"/>
      <c r="V67" s="15"/>
      <c r="W67" s="15"/>
      <c r="X67" s="27"/>
      <c r="Y67" s="27"/>
      <c r="Z67" s="27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</row>
    <row r="68" spans="1:64" ht="12.75">
      <c r="A68" s="15"/>
      <c r="F68" s="4"/>
      <c r="G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69" spans="1:64" ht="12.75">
      <c r="A69" s="8" t="s">
        <v>12</v>
      </c>
      <c r="F69" s="17">
        <f>SUM(F70:F72)</f>
        <v>2627</v>
      </c>
      <c r="G69" s="17">
        <f>SUM(G70:G72)</f>
        <v>1143</v>
      </c>
      <c r="H69" s="105">
        <f>(G69/F69)</f>
        <v>0.4350970688998858</v>
      </c>
      <c r="I69" s="8" t="s">
        <v>12</v>
      </c>
      <c r="N69" s="3">
        <v>30</v>
      </c>
      <c r="O69" s="15">
        <v>16</v>
      </c>
      <c r="P69" s="105">
        <f>(O69/N69)</f>
        <v>0.5333333333333333</v>
      </c>
      <c r="Q69" s="15"/>
      <c r="R69" s="15"/>
      <c r="S69" s="15"/>
      <c r="T69" s="27"/>
      <c r="U69" s="27"/>
      <c r="V69" s="15"/>
      <c r="W69" s="15"/>
      <c r="X69" s="27"/>
      <c r="Y69" s="15"/>
      <c r="Z69" s="27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0" spans="1:64" ht="12.75">
      <c r="A70" s="7"/>
      <c r="B70" t="s">
        <v>13</v>
      </c>
      <c r="F70" s="4">
        <v>174</v>
      </c>
      <c r="G70" s="15">
        <v>38</v>
      </c>
      <c r="H70" s="105">
        <f>(G70/F70)</f>
        <v>0.21839080459770116</v>
      </c>
      <c r="I70" s="7"/>
      <c r="O70" s="15"/>
      <c r="P70" s="5"/>
      <c r="Q70" s="15"/>
      <c r="R70" s="15"/>
      <c r="S70" s="15"/>
      <c r="T70" s="27"/>
      <c r="U70" s="27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1" spans="1:64" ht="12.75">
      <c r="A71" s="7"/>
      <c r="B71" t="s">
        <v>14</v>
      </c>
      <c r="F71" s="18">
        <v>1511</v>
      </c>
      <c r="G71" s="15">
        <v>667</v>
      </c>
      <c r="H71" s="105">
        <f>(G71/F71)</f>
        <v>0.4414295168762409</v>
      </c>
      <c r="I71" s="7"/>
      <c r="O71" s="15"/>
      <c r="P71" s="5"/>
      <c r="Q71" s="15"/>
      <c r="R71" s="15"/>
      <c r="S71" s="15"/>
      <c r="T71" s="27"/>
      <c r="U71" s="27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64" ht="12.75">
      <c r="A72" s="7"/>
      <c r="B72" t="s">
        <v>39</v>
      </c>
      <c r="F72" s="18">
        <v>942</v>
      </c>
      <c r="G72" s="15">
        <v>438</v>
      </c>
      <c r="H72" s="105">
        <f>(G72/F72)</f>
        <v>0.46496815286624205</v>
      </c>
      <c r="I72" s="7"/>
      <c r="O72" s="15"/>
      <c r="P72" s="5"/>
      <c r="Q72" s="15"/>
      <c r="R72" s="15"/>
      <c r="S72" s="15"/>
      <c r="T72" s="27"/>
      <c r="U72" s="27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3" spans="1:64" ht="12.75">
      <c r="A73" s="7"/>
      <c r="F73" s="4"/>
      <c r="G73" s="15"/>
      <c r="H73" s="5"/>
      <c r="I73" s="7"/>
      <c r="O73" s="15"/>
      <c r="P73" s="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64" ht="12.75">
      <c r="A74" s="8" t="s">
        <v>15</v>
      </c>
      <c r="F74" s="9">
        <v>346</v>
      </c>
      <c r="G74" s="40">
        <v>133</v>
      </c>
      <c r="H74" s="105">
        <f>(G74/F74)</f>
        <v>0.38439306358381503</v>
      </c>
      <c r="I74" s="8" t="s">
        <v>15</v>
      </c>
      <c r="N74" s="30">
        <v>80</v>
      </c>
      <c r="O74" s="15">
        <v>43</v>
      </c>
      <c r="P74" s="105">
        <f>(O74/N74)</f>
        <v>0.5375</v>
      </c>
      <c r="Q74" s="15"/>
      <c r="R74" s="15"/>
      <c r="S74" s="15"/>
      <c r="T74" s="15"/>
      <c r="U74" s="15"/>
      <c r="V74" s="15"/>
      <c r="W74" s="27"/>
      <c r="X74" s="27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64" ht="12.75">
      <c r="A75" s="7"/>
      <c r="F75" s="4"/>
      <c r="G75" s="15"/>
      <c r="H75" s="5"/>
      <c r="I75" s="7"/>
      <c r="O75" s="15"/>
      <c r="P75" s="5"/>
      <c r="Q75" s="15"/>
      <c r="R75" s="15"/>
      <c r="S75" s="15"/>
      <c r="T75" s="15"/>
      <c r="U75" s="15"/>
      <c r="V75" s="15"/>
      <c r="W75" s="27"/>
      <c r="X75" s="27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64" ht="12.75">
      <c r="A76" s="8" t="s">
        <v>16</v>
      </c>
      <c r="F76" s="17">
        <f>SUM(F77:F82)</f>
        <v>16082</v>
      </c>
      <c r="G76" s="17">
        <f>SUM(G77:G82)</f>
        <v>4967</v>
      </c>
      <c r="H76" s="105">
        <f>(G76/F76)</f>
        <v>0.3088546200721303</v>
      </c>
      <c r="I76" s="8" t="s">
        <v>16</v>
      </c>
      <c r="N76" s="30">
        <v>478</v>
      </c>
      <c r="O76" s="37">
        <f>SUM(O77:O78)</f>
        <v>199</v>
      </c>
      <c r="P76" s="105">
        <f>(O76/N76)</f>
        <v>0.41631799163179917</v>
      </c>
      <c r="Q76" s="15"/>
      <c r="R76" s="15"/>
      <c r="S76" s="15"/>
      <c r="T76" s="15"/>
      <c r="U76" s="15"/>
      <c r="V76" s="15"/>
      <c r="W76" s="27"/>
      <c r="X76" s="27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64" ht="12.75">
      <c r="A77" s="7"/>
      <c r="B77" t="s">
        <v>58</v>
      </c>
      <c r="F77" s="18">
        <v>620</v>
      </c>
      <c r="G77" s="55">
        <v>232</v>
      </c>
      <c r="H77" s="105">
        <f>(G77/F77)</f>
        <v>0.3741935483870968</v>
      </c>
      <c r="I77" s="7"/>
      <c r="J77" t="s">
        <v>17</v>
      </c>
      <c r="O77" s="15">
        <v>186</v>
      </c>
      <c r="P77" s="5"/>
      <c r="Q77" s="15"/>
      <c r="R77" s="15"/>
      <c r="S77" s="27"/>
      <c r="T77" s="26"/>
      <c r="U77" s="27"/>
      <c r="V77" s="27"/>
      <c r="W77" s="27"/>
      <c r="X77" s="27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64" ht="12.75">
      <c r="A78" s="7"/>
      <c r="B78" t="s">
        <v>64</v>
      </c>
      <c r="F78" s="18">
        <v>500</v>
      </c>
      <c r="G78" s="55">
        <v>282</v>
      </c>
      <c r="H78" s="105">
        <f>(G78/F78)</f>
        <v>0.564</v>
      </c>
      <c r="I78" s="7"/>
      <c r="J78" t="s">
        <v>18</v>
      </c>
      <c r="O78" s="43">
        <v>13</v>
      </c>
      <c r="P78" s="5"/>
      <c r="Q78" s="15"/>
      <c r="R78" s="15"/>
      <c r="S78" s="27"/>
      <c r="T78" s="26"/>
      <c r="U78" s="27"/>
      <c r="V78" s="27"/>
      <c r="W78" s="27"/>
      <c r="X78" s="27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64" ht="12.75">
      <c r="A79" s="7"/>
      <c r="B79" t="s">
        <v>17</v>
      </c>
      <c r="F79" s="18">
        <v>1900</v>
      </c>
      <c r="G79" s="88">
        <v>1199</v>
      </c>
      <c r="H79" s="105">
        <f>(G79/F79)</f>
        <v>0.6310526315789474</v>
      </c>
      <c r="I79" s="7"/>
      <c r="O79" s="15"/>
      <c r="P79" s="5"/>
      <c r="Q79" s="15"/>
      <c r="R79" s="15"/>
      <c r="S79" s="27"/>
      <c r="T79" s="27"/>
      <c r="U79" s="27"/>
      <c r="V79" s="27"/>
      <c r="W79" s="27"/>
      <c r="X79" s="27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64" ht="12.75">
      <c r="A80" s="7"/>
      <c r="B80" t="s">
        <v>63</v>
      </c>
      <c r="F80" s="18">
        <v>80</v>
      </c>
      <c r="G80" s="55">
        <v>0</v>
      </c>
      <c r="H80" s="105"/>
      <c r="I80" s="7"/>
      <c r="O80" s="15"/>
      <c r="P80" s="5"/>
      <c r="Q80" s="15"/>
      <c r="R80" s="15"/>
      <c r="S80" s="27"/>
      <c r="T80" s="27"/>
      <c r="U80" s="27"/>
      <c r="V80" s="27"/>
      <c r="W80" s="27"/>
      <c r="X80" s="27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2.75">
      <c r="A81" s="7"/>
      <c r="B81" t="s">
        <v>57</v>
      </c>
      <c r="F81" s="18">
        <v>670</v>
      </c>
      <c r="G81" s="88">
        <v>0</v>
      </c>
      <c r="H81" s="105">
        <f>(G81/F81)</f>
        <v>0</v>
      </c>
      <c r="I81" s="7"/>
      <c r="O81" s="15"/>
      <c r="P81" s="5"/>
      <c r="Q81" s="15"/>
      <c r="R81" s="15"/>
      <c r="S81" s="27"/>
      <c r="T81" s="27"/>
      <c r="U81" s="27"/>
      <c r="V81" s="27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12.75">
      <c r="A82" s="7"/>
      <c r="B82" t="s">
        <v>18</v>
      </c>
      <c r="F82" s="18">
        <v>12312</v>
      </c>
      <c r="G82" s="88">
        <v>3254</v>
      </c>
      <c r="H82" s="105">
        <f>(G82/F82)</f>
        <v>0.2642949967511371</v>
      </c>
      <c r="I82" s="7"/>
      <c r="O82" s="15"/>
      <c r="P82" s="5"/>
      <c r="Q82" s="15"/>
      <c r="R82" s="15"/>
      <c r="S82" s="115"/>
      <c r="T82" s="115"/>
      <c r="U82" s="115"/>
      <c r="V82" s="1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12.75">
      <c r="A83" s="7"/>
      <c r="B83" s="15"/>
      <c r="C83" s="15"/>
      <c r="D83" s="15"/>
      <c r="E83" s="15"/>
      <c r="F83" s="27"/>
      <c r="G83" s="15"/>
      <c r="H83" s="11"/>
      <c r="I83" s="7"/>
      <c r="J83" s="15"/>
      <c r="K83" s="15"/>
      <c r="L83" s="15"/>
      <c r="M83" s="15"/>
      <c r="N83" s="15"/>
      <c r="O83" s="15"/>
      <c r="P83" s="11"/>
      <c r="Q83" s="15"/>
      <c r="R83" s="15"/>
      <c r="S83" s="115"/>
      <c r="T83" s="115"/>
      <c r="U83" s="115"/>
      <c r="V83" s="1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t="12.75">
      <c r="A84" s="20" t="s">
        <v>19</v>
      </c>
      <c r="B84" s="20"/>
      <c r="C84" s="21"/>
      <c r="D84" s="21"/>
      <c r="E84" s="21"/>
      <c r="F84" s="22">
        <f>F86+F90</f>
        <v>142314</v>
      </c>
      <c r="G84" s="22">
        <f>G86+G90</f>
        <v>65643</v>
      </c>
      <c r="H84" s="105">
        <f aca="true" t="shared" si="1" ref="H84:H99">(G84/F84)</f>
        <v>0.4612546903326447</v>
      </c>
      <c r="I84" s="20" t="s">
        <v>19</v>
      </c>
      <c r="J84" s="21"/>
      <c r="K84" s="21"/>
      <c r="L84" s="21"/>
      <c r="M84" s="21"/>
      <c r="N84" s="53">
        <f>SUM(N86+N90)</f>
        <v>153.4</v>
      </c>
      <c r="O84" s="53">
        <f>SUM(O86+O90)</f>
        <v>61</v>
      </c>
      <c r="P84" s="105">
        <f>(O84/N84)</f>
        <v>0.39765319426336376</v>
      </c>
      <c r="Q84" s="15"/>
      <c r="R84" s="15"/>
      <c r="S84" s="115"/>
      <c r="T84" s="115"/>
      <c r="U84" s="115"/>
      <c r="V84" s="1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2.75">
      <c r="A85" s="7"/>
      <c r="B85" s="15"/>
      <c r="C85" s="15"/>
      <c r="D85" s="15"/>
      <c r="E85" s="15"/>
      <c r="F85" s="16"/>
      <c r="G85" s="15"/>
      <c r="H85" s="5"/>
      <c r="I85" s="7"/>
      <c r="J85" s="15"/>
      <c r="K85" s="15"/>
      <c r="L85" s="15"/>
      <c r="M85" s="15"/>
      <c r="N85" s="16"/>
      <c r="O85" s="15"/>
      <c r="P85" s="5"/>
      <c r="Q85" s="15"/>
      <c r="R85" s="15"/>
      <c r="S85" s="27"/>
      <c r="T85" s="27"/>
      <c r="U85" s="27"/>
      <c r="V85" s="27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12.75">
      <c r="A86" s="8" t="s">
        <v>20</v>
      </c>
      <c r="B86" s="15"/>
      <c r="C86" s="15"/>
      <c r="D86" s="15"/>
      <c r="E86" s="15"/>
      <c r="F86" s="37">
        <f>SUM(F87:F88)</f>
        <v>107083</v>
      </c>
      <c r="G86" s="37">
        <f>SUM(G87:G88)</f>
        <v>49477</v>
      </c>
      <c r="H86" s="105">
        <f t="shared" si="1"/>
        <v>0.4620434616138883</v>
      </c>
      <c r="I86" s="8" t="s">
        <v>20</v>
      </c>
      <c r="J86" s="15"/>
      <c r="K86" s="15"/>
      <c r="L86" s="15"/>
      <c r="M86" s="15"/>
      <c r="N86" s="37">
        <f>SUM(N87:N88)</f>
        <v>116</v>
      </c>
      <c r="O86" s="37">
        <f>SUM(O87:O88)</f>
        <v>46</v>
      </c>
      <c r="P86" s="105">
        <f>(O86/N86)</f>
        <v>0.39655172413793105</v>
      </c>
      <c r="Q86" s="15"/>
      <c r="R86" s="15"/>
      <c r="S86" s="27"/>
      <c r="T86" s="27"/>
      <c r="U86" s="27"/>
      <c r="V86" s="27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12.75">
      <c r="A87" s="7"/>
      <c r="B87" s="15" t="s">
        <v>21</v>
      </c>
      <c r="C87" s="15"/>
      <c r="D87" s="15"/>
      <c r="E87" s="15"/>
      <c r="F87" s="35">
        <v>103477</v>
      </c>
      <c r="G87" s="27">
        <v>47245</v>
      </c>
      <c r="H87" s="105">
        <f t="shared" si="1"/>
        <v>0.4565748910385883</v>
      </c>
      <c r="I87" s="7"/>
      <c r="J87" s="15" t="s">
        <v>21</v>
      </c>
      <c r="K87" s="15"/>
      <c r="L87" s="15"/>
      <c r="M87" s="15"/>
      <c r="N87" s="16">
        <v>110</v>
      </c>
      <c r="O87" s="15">
        <v>46</v>
      </c>
      <c r="P87" s="5"/>
      <c r="Q87" s="15"/>
      <c r="R87" s="15"/>
      <c r="S87" s="27"/>
      <c r="T87" s="27"/>
      <c r="U87" s="27"/>
      <c r="V87" s="27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64" ht="12.75">
      <c r="A88" s="7"/>
      <c r="B88" s="15" t="s">
        <v>22</v>
      </c>
      <c r="C88" s="15"/>
      <c r="D88" s="15"/>
      <c r="E88" s="15"/>
      <c r="F88" s="35">
        <v>3606</v>
      </c>
      <c r="G88" s="27">
        <v>2232</v>
      </c>
      <c r="H88" s="105">
        <f t="shared" si="1"/>
        <v>0.6189683860232945</v>
      </c>
      <c r="I88" s="7"/>
      <c r="J88" s="15" t="s">
        <v>22</v>
      </c>
      <c r="K88" s="15"/>
      <c r="L88" s="15"/>
      <c r="M88" s="15"/>
      <c r="N88" s="16">
        <v>6</v>
      </c>
      <c r="O88" s="15"/>
      <c r="P88" s="5"/>
      <c r="Q88" s="15"/>
      <c r="R88" s="15"/>
      <c r="S88" s="113"/>
      <c r="T88" s="27"/>
      <c r="U88" s="27"/>
      <c r="V88" s="27"/>
      <c r="W88" s="27"/>
      <c r="X88" s="27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64" ht="12.75">
      <c r="A89" s="7"/>
      <c r="B89" s="15"/>
      <c r="C89" s="15"/>
      <c r="D89" s="15"/>
      <c r="E89" s="15"/>
      <c r="F89" s="16"/>
      <c r="G89" s="27"/>
      <c r="H89" s="25"/>
      <c r="I89" s="8"/>
      <c r="J89" s="15"/>
      <c r="K89" s="15"/>
      <c r="L89" s="15"/>
      <c r="M89" s="15"/>
      <c r="N89" s="39"/>
      <c r="O89" s="15"/>
      <c r="P89" s="5"/>
      <c r="Q89" s="15"/>
      <c r="R89" s="15"/>
      <c r="S89" s="15"/>
      <c r="T89" s="15"/>
      <c r="U89" s="15"/>
      <c r="V89" s="15"/>
      <c r="W89" s="27"/>
      <c r="X89" s="27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0" spans="1:64" ht="12.75">
      <c r="A90" s="8" t="s">
        <v>93</v>
      </c>
      <c r="B90" s="15"/>
      <c r="C90" s="15"/>
      <c r="D90" s="15"/>
      <c r="E90" s="15"/>
      <c r="F90" s="37">
        <f>SUM(F91:F92)</f>
        <v>35231</v>
      </c>
      <c r="G90" s="37">
        <f>SUM(G91:G92)</f>
        <v>16166</v>
      </c>
      <c r="H90" s="105">
        <f t="shared" si="1"/>
        <v>0.4588572563935171</v>
      </c>
      <c r="I90" s="8" t="s">
        <v>93</v>
      </c>
      <c r="J90" s="15"/>
      <c r="K90" s="15"/>
      <c r="L90" s="15"/>
      <c r="M90" s="15"/>
      <c r="N90" s="35">
        <f>N87/100*34</f>
        <v>37.400000000000006</v>
      </c>
      <c r="O90" s="15">
        <v>15</v>
      </c>
      <c r="P90" s="105">
        <f>(O90/N90)</f>
        <v>0.4010695187165775</v>
      </c>
      <c r="Q90" s="15"/>
      <c r="R90" s="15"/>
      <c r="S90" s="117"/>
      <c r="T90" s="4"/>
      <c r="U90" s="116"/>
      <c r="V90" s="35"/>
      <c r="W90" s="27"/>
      <c r="X90" s="27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64" ht="12.75">
      <c r="A91" s="7"/>
      <c r="B91" s="15" t="s">
        <v>23</v>
      </c>
      <c r="C91" s="15"/>
      <c r="D91" s="15"/>
      <c r="E91" s="15"/>
      <c r="F91" s="35">
        <v>25918</v>
      </c>
      <c r="G91" s="27">
        <v>11888</v>
      </c>
      <c r="H91" s="105">
        <f t="shared" si="1"/>
        <v>0.45867736708079326</v>
      </c>
      <c r="I91" s="7"/>
      <c r="J91" s="15"/>
      <c r="K91" s="15"/>
      <c r="L91" s="15"/>
      <c r="M91" s="15"/>
      <c r="N91" s="16"/>
      <c r="O91" s="15"/>
      <c r="P91" s="5"/>
      <c r="Q91" s="15"/>
      <c r="R91" s="15"/>
      <c r="S91" s="16"/>
      <c r="T91" s="4"/>
      <c r="U91" s="116"/>
      <c r="V91" s="3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64" ht="12.75">
      <c r="A92" s="7"/>
      <c r="B92" s="15" t="s">
        <v>24</v>
      </c>
      <c r="C92" s="15"/>
      <c r="D92" s="15"/>
      <c r="E92" s="15"/>
      <c r="F92" s="35">
        <v>9313</v>
      </c>
      <c r="G92" s="27">
        <v>4278</v>
      </c>
      <c r="H92" s="105">
        <f t="shared" si="1"/>
        <v>0.45935788682486844</v>
      </c>
      <c r="I92" s="7"/>
      <c r="J92" s="15"/>
      <c r="K92" s="15"/>
      <c r="L92" s="15"/>
      <c r="M92" s="15"/>
      <c r="N92" s="15"/>
      <c r="O92" s="15"/>
      <c r="P92" s="5"/>
      <c r="Q92" s="15"/>
      <c r="R92" s="15"/>
      <c r="S92" s="16"/>
      <c r="T92" s="4"/>
      <c r="U92" s="116"/>
      <c r="V92" s="3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64" ht="12.75">
      <c r="A93" s="13"/>
      <c r="B93" s="10"/>
      <c r="C93" s="10"/>
      <c r="D93" s="10"/>
      <c r="E93" s="10"/>
      <c r="F93" s="41"/>
      <c r="G93" s="10"/>
      <c r="H93" s="11"/>
      <c r="I93" s="13"/>
      <c r="J93" s="10"/>
      <c r="K93" s="10"/>
      <c r="L93" s="10"/>
      <c r="M93" s="10"/>
      <c r="N93" s="12"/>
      <c r="O93" s="10"/>
      <c r="P93" s="11"/>
      <c r="Q93" s="15"/>
      <c r="R93" s="15"/>
      <c r="S93" s="16"/>
      <c r="T93" s="116"/>
      <c r="U93" s="35"/>
      <c r="V93" s="3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64" ht="12.75">
      <c r="A94" s="102" t="s">
        <v>70</v>
      </c>
      <c r="B94" s="21"/>
      <c r="C94" s="21"/>
      <c r="D94" s="21"/>
      <c r="E94" s="21"/>
      <c r="F94" s="103">
        <f>SUM(F95:F103)</f>
        <v>6467</v>
      </c>
      <c r="G94" s="103">
        <f>SUM(G95:G103)</f>
        <v>4502</v>
      </c>
      <c r="H94" s="106">
        <f t="shared" si="1"/>
        <v>0.6961496830060306</v>
      </c>
      <c r="I94" s="20"/>
      <c r="J94" s="21"/>
      <c r="K94" s="21"/>
      <c r="L94" s="21"/>
      <c r="M94" s="21"/>
      <c r="N94" s="21"/>
      <c r="O94" s="21"/>
      <c r="P94" s="24"/>
      <c r="Q94" s="15"/>
      <c r="R94" s="15"/>
      <c r="S94" s="111"/>
      <c r="T94" s="116"/>
      <c r="U94" s="35"/>
      <c r="V94" s="3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64" ht="12.75">
      <c r="A95" s="7"/>
      <c r="B95" s="15" t="s">
        <v>44</v>
      </c>
      <c r="C95" s="15"/>
      <c r="D95" s="15"/>
      <c r="E95" s="15"/>
      <c r="F95" s="35">
        <v>2996</v>
      </c>
      <c r="G95" s="27">
        <v>2609</v>
      </c>
      <c r="H95" s="105">
        <f t="shared" si="1"/>
        <v>0.8708277703604806</v>
      </c>
      <c r="I95" s="7"/>
      <c r="J95" s="15"/>
      <c r="K95" s="15"/>
      <c r="L95" s="15"/>
      <c r="M95" s="15"/>
      <c r="N95" s="15"/>
      <c r="O95" s="15"/>
      <c r="P95" s="5"/>
      <c r="Q95" s="15"/>
      <c r="R95" s="15"/>
      <c r="S95" s="16"/>
      <c r="T95" s="116"/>
      <c r="U95" s="35"/>
      <c r="V95" s="3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64" ht="12.75">
      <c r="A96" s="7"/>
      <c r="B96" s="15" t="s">
        <v>77</v>
      </c>
      <c r="C96" s="15"/>
      <c r="D96" s="15"/>
      <c r="E96" s="15"/>
      <c r="F96" s="35">
        <v>2038</v>
      </c>
      <c r="G96" s="27">
        <v>207</v>
      </c>
      <c r="H96" s="105">
        <f t="shared" si="1"/>
        <v>0.10157016683022571</v>
      </c>
      <c r="I96" s="7"/>
      <c r="J96" s="15"/>
      <c r="K96" s="15"/>
      <c r="L96" s="15"/>
      <c r="M96" s="15"/>
      <c r="N96" s="15"/>
      <c r="O96" s="15"/>
      <c r="P96" s="5"/>
      <c r="Q96" s="15"/>
      <c r="R96" s="15"/>
      <c r="S96" s="117"/>
      <c r="T96" s="4"/>
      <c r="U96" s="116"/>
      <c r="V96" s="3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.75">
      <c r="A97" s="7"/>
      <c r="B97" s="15" t="s">
        <v>96</v>
      </c>
      <c r="C97" s="15"/>
      <c r="D97" s="15"/>
      <c r="E97" s="15"/>
      <c r="F97" s="35">
        <v>887</v>
      </c>
      <c r="G97" s="27">
        <v>252</v>
      </c>
      <c r="H97" s="105">
        <f t="shared" si="1"/>
        <v>0.28410372040586246</v>
      </c>
      <c r="I97" s="7"/>
      <c r="J97" s="15"/>
      <c r="K97" s="15"/>
      <c r="L97" s="15"/>
      <c r="M97" s="15"/>
      <c r="N97" s="15"/>
      <c r="O97" s="15"/>
      <c r="P97" s="5"/>
      <c r="Q97" s="15"/>
      <c r="R97" s="15"/>
      <c r="S97" s="16"/>
      <c r="T97" s="4"/>
      <c r="U97" s="116"/>
      <c r="V97" s="3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.75">
      <c r="A98" s="7"/>
      <c r="B98" s="15" t="s">
        <v>91</v>
      </c>
      <c r="C98" s="15"/>
      <c r="D98" s="15"/>
      <c r="E98" s="15"/>
      <c r="F98" s="35">
        <v>386</v>
      </c>
      <c r="G98" s="27">
        <v>103</v>
      </c>
      <c r="H98" s="105">
        <f t="shared" si="1"/>
        <v>0.266839378238342</v>
      </c>
      <c r="I98" s="7"/>
      <c r="J98" s="15"/>
      <c r="K98" s="15"/>
      <c r="L98" s="15"/>
      <c r="M98" s="15"/>
      <c r="N98" s="15"/>
      <c r="O98" s="15"/>
      <c r="P98" s="5"/>
      <c r="Q98" s="15"/>
      <c r="R98" s="15"/>
      <c r="S98" s="16"/>
      <c r="T98" s="4"/>
      <c r="U98" s="116"/>
      <c r="V98" s="3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.75">
      <c r="A99" s="7"/>
      <c r="B99" s="15" t="s">
        <v>94</v>
      </c>
      <c r="C99" s="15"/>
      <c r="D99" s="15"/>
      <c r="E99" s="15"/>
      <c r="F99" s="35">
        <v>160</v>
      </c>
      <c r="G99" s="27">
        <v>0</v>
      </c>
      <c r="H99" s="105">
        <f t="shared" si="1"/>
        <v>0</v>
      </c>
      <c r="I99" s="7"/>
      <c r="J99" s="15"/>
      <c r="K99" s="15"/>
      <c r="L99" s="15"/>
      <c r="M99" s="15"/>
      <c r="N99" s="15"/>
      <c r="O99" s="15"/>
      <c r="P99" s="5"/>
      <c r="Q99" s="15"/>
      <c r="R99" s="15"/>
      <c r="S99" s="16"/>
      <c r="T99" s="116"/>
      <c r="U99" s="35"/>
      <c r="V99" s="3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.75">
      <c r="A100" s="7"/>
      <c r="B100" s="43" t="s">
        <v>105</v>
      </c>
      <c r="C100" s="15"/>
      <c r="D100" s="15"/>
      <c r="E100" s="15"/>
      <c r="F100" s="35">
        <v>0</v>
      </c>
      <c r="G100" s="27">
        <v>313</v>
      </c>
      <c r="H100" s="105"/>
      <c r="I100" s="7"/>
      <c r="J100" s="15"/>
      <c r="K100" s="15"/>
      <c r="L100" s="15"/>
      <c r="M100" s="15"/>
      <c r="N100" s="15"/>
      <c r="O100" s="15"/>
      <c r="P100" s="5"/>
      <c r="Q100" s="15"/>
      <c r="R100" s="15"/>
      <c r="S100" s="16"/>
      <c r="T100" s="116"/>
      <c r="U100" s="35"/>
      <c r="V100" s="3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.75">
      <c r="A101" s="7"/>
      <c r="B101" s="43" t="s">
        <v>104</v>
      </c>
      <c r="C101" s="15"/>
      <c r="D101" s="15"/>
      <c r="E101" s="15"/>
      <c r="F101" s="35">
        <v>0</v>
      </c>
      <c r="G101" s="27">
        <v>525</v>
      </c>
      <c r="H101" s="105"/>
      <c r="I101" s="7"/>
      <c r="J101" s="15"/>
      <c r="K101" s="15"/>
      <c r="L101" s="15"/>
      <c r="M101" s="15"/>
      <c r="N101" s="15"/>
      <c r="O101" s="15"/>
      <c r="P101" s="5"/>
      <c r="Q101" s="15"/>
      <c r="R101" s="15"/>
      <c r="S101" s="111"/>
      <c r="T101" s="116"/>
      <c r="U101" s="35"/>
      <c r="V101" s="3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12.75">
      <c r="A102" s="7"/>
      <c r="B102" s="43" t="s">
        <v>107</v>
      </c>
      <c r="C102" s="15"/>
      <c r="D102" s="15"/>
      <c r="E102" s="15"/>
      <c r="F102" s="35">
        <v>0</v>
      </c>
      <c r="G102" s="27">
        <v>337</v>
      </c>
      <c r="H102" s="105"/>
      <c r="I102" s="7"/>
      <c r="J102" s="15"/>
      <c r="K102" s="15"/>
      <c r="L102" s="15"/>
      <c r="M102" s="15"/>
      <c r="N102" s="15"/>
      <c r="O102" s="15"/>
      <c r="P102" s="5"/>
      <c r="Q102" s="15"/>
      <c r="R102" s="15"/>
      <c r="S102" s="16"/>
      <c r="T102" s="116"/>
      <c r="U102" s="35"/>
      <c r="V102" s="3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64" ht="12.75">
      <c r="A103" s="13"/>
      <c r="B103" s="10" t="s">
        <v>106</v>
      </c>
      <c r="C103" s="10"/>
      <c r="D103" s="10"/>
      <c r="E103" s="10"/>
      <c r="F103" s="12">
        <v>0</v>
      </c>
      <c r="G103" s="10">
        <v>156</v>
      </c>
      <c r="H103" s="107"/>
      <c r="I103" s="13"/>
      <c r="J103" s="10"/>
      <c r="K103" s="10"/>
      <c r="L103" s="10"/>
      <c r="M103" s="10"/>
      <c r="N103" s="10"/>
      <c r="O103" s="10"/>
      <c r="P103" s="11"/>
      <c r="Q103" s="15"/>
      <c r="R103" s="15"/>
      <c r="S103" s="117"/>
      <c r="T103" s="4"/>
      <c r="U103" s="116"/>
      <c r="V103" s="3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12.75">
      <c r="A104" s="15"/>
      <c r="B104" s="15"/>
      <c r="C104" s="15"/>
      <c r="D104" s="15"/>
      <c r="E104" s="15"/>
      <c r="F104" s="16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6"/>
      <c r="T104" s="4"/>
      <c r="U104" s="116"/>
      <c r="V104" s="3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64" ht="12.75">
      <c r="A105" s="15"/>
      <c r="B105" s="15"/>
      <c r="C105" s="15"/>
      <c r="D105" s="15"/>
      <c r="E105" s="15"/>
      <c r="F105" s="16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6"/>
      <c r="T105" s="4"/>
      <c r="U105" s="116"/>
      <c r="V105" s="3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6:64" ht="12.75">
      <c r="F106" s="4"/>
      <c r="P106" s="15"/>
      <c r="Q106" s="15"/>
      <c r="R106" s="15"/>
      <c r="S106" s="16"/>
      <c r="T106" s="116"/>
      <c r="U106" s="35"/>
      <c r="V106" s="3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6:64" ht="12.75">
      <c r="F107" s="4"/>
      <c r="P107" s="15"/>
      <c r="Q107" s="15"/>
      <c r="R107" s="15"/>
      <c r="S107" s="15"/>
      <c r="T107" s="27"/>
      <c r="U107" s="27"/>
      <c r="V107" s="27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64" ht="12.75">
      <c r="A108" s="20" t="s">
        <v>61</v>
      </c>
      <c r="B108" s="21"/>
      <c r="C108" s="21"/>
      <c r="D108" s="21"/>
      <c r="E108" s="21"/>
      <c r="F108" s="22">
        <v>1795</v>
      </c>
      <c r="G108" s="21">
        <v>804</v>
      </c>
      <c r="H108" s="106">
        <f aca="true" t="shared" si="2" ref="H108:H127">(G108/F108)</f>
        <v>0.4479108635097493</v>
      </c>
      <c r="I108" s="20"/>
      <c r="J108" s="21"/>
      <c r="K108" s="21"/>
      <c r="L108" s="21"/>
      <c r="M108" s="21"/>
      <c r="N108" s="21"/>
      <c r="O108" s="21"/>
      <c r="P108" s="24"/>
      <c r="Q108" s="15"/>
      <c r="R108" s="15"/>
      <c r="S108" s="118"/>
      <c r="T108" s="88"/>
      <c r="U108" s="55"/>
      <c r="V108" s="5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09" spans="1:64" ht="12.75">
      <c r="A109" s="13"/>
      <c r="B109" s="10"/>
      <c r="C109" s="10"/>
      <c r="D109" s="10"/>
      <c r="E109" s="10"/>
      <c r="F109" s="12"/>
      <c r="G109" s="10"/>
      <c r="H109" s="11"/>
      <c r="I109" s="13"/>
      <c r="J109" s="10"/>
      <c r="K109" s="10"/>
      <c r="L109" s="10"/>
      <c r="M109" s="10"/>
      <c r="N109" s="10"/>
      <c r="O109" s="10"/>
      <c r="P109" s="11"/>
      <c r="Q109" s="15"/>
      <c r="R109" s="15"/>
      <c r="S109" s="118"/>
      <c r="T109" s="88"/>
      <c r="U109" s="55"/>
      <c r="V109" s="5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64" ht="12.75">
      <c r="A110" s="7" t="s">
        <v>69</v>
      </c>
      <c r="B110" s="15"/>
      <c r="C110" s="15"/>
      <c r="D110" s="15"/>
      <c r="E110" s="15"/>
      <c r="F110" s="90">
        <f>SUM(F111:F114)</f>
        <v>1542</v>
      </c>
      <c r="G110" s="90">
        <f>SUM(G111:G114)</f>
        <v>592</v>
      </c>
      <c r="H110" s="105">
        <f t="shared" si="2"/>
        <v>0.383916990920882</v>
      </c>
      <c r="I110" s="7"/>
      <c r="J110" s="15"/>
      <c r="K110" s="15"/>
      <c r="L110" s="15"/>
      <c r="M110" s="15"/>
      <c r="N110" s="15"/>
      <c r="O110" s="15"/>
      <c r="P110" s="5"/>
      <c r="Q110" s="15"/>
      <c r="R110" s="15"/>
      <c r="S110" s="119"/>
      <c r="T110" s="27"/>
      <c r="U110" s="15"/>
      <c r="V110" s="15"/>
      <c r="W110" s="27"/>
      <c r="X110" s="27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</row>
    <row r="111" spans="1:64" ht="12.75">
      <c r="A111" s="7"/>
      <c r="B111" s="15" t="s">
        <v>68</v>
      </c>
      <c r="C111" s="15"/>
      <c r="D111" s="15"/>
      <c r="E111" s="15"/>
      <c r="F111" s="27">
        <v>1210</v>
      </c>
      <c r="G111" s="15">
        <v>574</v>
      </c>
      <c r="H111" s="105">
        <f t="shared" si="2"/>
        <v>0.4743801652892562</v>
      </c>
      <c r="I111" s="7"/>
      <c r="J111" s="15"/>
      <c r="K111" s="15"/>
      <c r="L111" s="15"/>
      <c r="M111" s="15"/>
      <c r="N111" s="15"/>
      <c r="O111" s="15"/>
      <c r="P111" s="5"/>
      <c r="Q111" s="15"/>
      <c r="R111" s="15"/>
      <c r="S111" s="15"/>
      <c r="T111" s="27"/>
      <c r="U111" s="15"/>
      <c r="V111" s="15"/>
      <c r="W111" s="27"/>
      <c r="X111" s="27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2" spans="1:64" ht="12.75">
      <c r="A112" s="7"/>
      <c r="B112" s="15" t="s">
        <v>67</v>
      </c>
      <c r="C112" s="15"/>
      <c r="D112" s="15"/>
      <c r="E112" s="15"/>
      <c r="F112" s="27">
        <v>37</v>
      </c>
      <c r="G112" s="15">
        <v>18</v>
      </c>
      <c r="H112" s="105">
        <f t="shared" si="2"/>
        <v>0.4864864864864865</v>
      </c>
      <c r="I112" s="7"/>
      <c r="J112" s="15"/>
      <c r="K112" s="15"/>
      <c r="L112" s="15"/>
      <c r="M112" s="15"/>
      <c r="N112" s="15"/>
      <c r="O112" s="15"/>
      <c r="P112" s="5"/>
      <c r="Q112" s="15"/>
      <c r="R112" s="15"/>
      <c r="W112" s="27"/>
      <c r="X112" s="27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</row>
    <row r="113" spans="1:64" ht="12.75">
      <c r="A113" s="7"/>
      <c r="B113" s="15" t="s">
        <v>78</v>
      </c>
      <c r="C113" s="15"/>
      <c r="D113" s="15"/>
      <c r="E113" s="15"/>
      <c r="F113" s="27">
        <v>295</v>
      </c>
      <c r="G113" s="15">
        <v>0</v>
      </c>
      <c r="H113" s="105">
        <f t="shared" si="2"/>
        <v>0</v>
      </c>
      <c r="I113" s="7"/>
      <c r="J113" s="15"/>
      <c r="K113" s="15"/>
      <c r="L113" s="15"/>
      <c r="M113" s="15"/>
      <c r="N113" s="15"/>
      <c r="O113" s="15"/>
      <c r="P113" s="5"/>
      <c r="Q113" s="15"/>
      <c r="R113" s="15"/>
      <c r="W113" s="27"/>
      <c r="X113" s="27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</row>
    <row r="114" spans="1:64" ht="12.75">
      <c r="A114" s="7"/>
      <c r="B114" s="15"/>
      <c r="C114" s="15"/>
      <c r="D114" s="15"/>
      <c r="E114" s="15"/>
      <c r="F114" s="15"/>
      <c r="G114" s="15"/>
      <c r="H114" s="11"/>
      <c r="I114" s="13"/>
      <c r="J114" s="10"/>
      <c r="K114" s="10"/>
      <c r="L114" s="10"/>
      <c r="M114" s="10"/>
      <c r="N114" s="10"/>
      <c r="O114" s="10"/>
      <c r="P114" s="11"/>
      <c r="Q114" s="15"/>
      <c r="R114" s="15"/>
      <c r="W114" s="27"/>
      <c r="X114" s="27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</row>
    <row r="115" spans="1:64" ht="12.75">
      <c r="A115" s="20" t="s">
        <v>25</v>
      </c>
      <c r="B115" s="21"/>
      <c r="C115" s="21"/>
      <c r="D115" s="21"/>
      <c r="E115" s="21"/>
      <c r="F115" s="34">
        <f>SUM(F116:F119)</f>
        <v>8856</v>
      </c>
      <c r="G115" s="53">
        <f>SUM(G116:G119)</f>
        <v>3942</v>
      </c>
      <c r="H115" s="105">
        <f t="shared" si="2"/>
        <v>0.4451219512195122</v>
      </c>
      <c r="I115" s="20"/>
      <c r="J115" s="21"/>
      <c r="K115" s="21"/>
      <c r="L115" s="21"/>
      <c r="M115" s="21"/>
      <c r="N115" s="21"/>
      <c r="O115" s="21"/>
      <c r="P115" s="5"/>
      <c r="Q115" s="15"/>
      <c r="R115" s="15"/>
      <c r="W115" s="27"/>
      <c r="X115" s="27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</row>
    <row r="116" spans="1:64" ht="12.75">
      <c r="A116" s="7"/>
      <c r="B116" s="15" t="s">
        <v>46</v>
      </c>
      <c r="C116" s="15"/>
      <c r="D116" s="15"/>
      <c r="E116" s="15"/>
      <c r="F116" s="33">
        <v>666</v>
      </c>
      <c r="G116" s="55">
        <v>166</v>
      </c>
      <c r="H116" s="105">
        <f t="shared" si="2"/>
        <v>0.24924924924924924</v>
      </c>
      <c r="I116" s="7"/>
      <c r="J116" s="15"/>
      <c r="K116" s="15"/>
      <c r="L116" s="15"/>
      <c r="M116" s="15"/>
      <c r="N116" s="15"/>
      <c r="O116" s="15"/>
      <c r="P116" s="5"/>
      <c r="Q116" s="15"/>
      <c r="R116" s="15"/>
      <c r="W116" s="27"/>
      <c r="X116" s="27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</row>
    <row r="117" spans="1:64" ht="12.75">
      <c r="A117" s="7"/>
      <c r="B117" s="15" t="s">
        <v>60</v>
      </c>
      <c r="C117" s="15"/>
      <c r="D117" s="15"/>
      <c r="E117" s="15"/>
      <c r="F117" s="33">
        <v>1386</v>
      </c>
      <c r="G117" s="88">
        <v>764</v>
      </c>
      <c r="H117" s="105">
        <f t="shared" si="2"/>
        <v>0.5512265512265512</v>
      </c>
      <c r="I117" s="7"/>
      <c r="J117" s="15" t="s">
        <v>101</v>
      </c>
      <c r="K117" s="15"/>
      <c r="L117" s="15"/>
      <c r="M117" s="15"/>
      <c r="N117" s="15">
        <v>0</v>
      </c>
      <c r="O117" s="15">
        <v>2</v>
      </c>
      <c r="P117" s="5"/>
      <c r="Q117" s="15"/>
      <c r="R117" s="15"/>
      <c r="W117" s="27"/>
      <c r="X117" s="27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</row>
    <row r="118" spans="1:64" ht="12.75">
      <c r="A118" s="7"/>
      <c r="B118" s="43" t="s">
        <v>79</v>
      </c>
      <c r="C118" s="15"/>
      <c r="D118" s="15"/>
      <c r="E118" s="15"/>
      <c r="F118" s="33">
        <v>914</v>
      </c>
      <c r="G118" s="88">
        <v>914</v>
      </c>
      <c r="H118" s="105">
        <f t="shared" si="2"/>
        <v>1</v>
      </c>
      <c r="I118" s="7"/>
      <c r="J118" s="15"/>
      <c r="K118" s="15"/>
      <c r="L118" s="15"/>
      <c r="M118" s="15"/>
      <c r="N118" s="15"/>
      <c r="O118" s="15"/>
      <c r="P118" s="5"/>
      <c r="Q118" s="15"/>
      <c r="R118" s="15"/>
      <c r="W118" s="27"/>
      <c r="X118" s="27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</row>
    <row r="119" spans="1:64" ht="12.75">
      <c r="A119" s="7"/>
      <c r="B119" s="15" t="s">
        <v>92</v>
      </c>
      <c r="C119" s="15"/>
      <c r="D119" s="15"/>
      <c r="E119" s="15"/>
      <c r="F119" s="33">
        <v>5890</v>
      </c>
      <c r="G119" s="88">
        <v>2098</v>
      </c>
      <c r="H119" s="105">
        <f t="shared" si="2"/>
        <v>0.3561969439728353</v>
      </c>
      <c r="I119" s="7"/>
      <c r="J119" s="15"/>
      <c r="K119" s="15"/>
      <c r="L119" s="15"/>
      <c r="M119" s="15"/>
      <c r="N119" s="15"/>
      <c r="O119" s="15"/>
      <c r="P119" s="5"/>
      <c r="Q119" s="15"/>
      <c r="R119" s="15"/>
      <c r="W119" s="27"/>
      <c r="X119" s="27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</row>
    <row r="120" spans="1:64" ht="12.75">
      <c r="A120" s="13"/>
      <c r="B120" s="10"/>
      <c r="C120" s="10"/>
      <c r="D120" s="10"/>
      <c r="E120" s="10"/>
      <c r="F120" s="12"/>
      <c r="G120" s="10"/>
      <c r="H120" s="11"/>
      <c r="I120" s="7"/>
      <c r="J120" s="15"/>
      <c r="K120" s="15"/>
      <c r="L120" s="15"/>
      <c r="M120" s="15"/>
      <c r="N120" s="15"/>
      <c r="O120" s="15"/>
      <c r="P120" s="5"/>
      <c r="Q120" s="15"/>
      <c r="R120" s="15"/>
      <c r="W120" s="27"/>
      <c r="X120" s="27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</row>
    <row r="121" spans="1:64" ht="12.75">
      <c r="A121" s="7" t="s">
        <v>26</v>
      </c>
      <c r="B121" s="15"/>
      <c r="C121" s="15"/>
      <c r="D121" s="15"/>
      <c r="E121" s="15"/>
      <c r="F121" s="33">
        <f>SUM(F122:F123)</f>
        <v>14600</v>
      </c>
      <c r="G121" s="33">
        <f>SUM(G122:G123)</f>
        <v>6945</v>
      </c>
      <c r="H121" s="105">
        <f t="shared" si="2"/>
        <v>0.4756849315068493</v>
      </c>
      <c r="I121" s="20"/>
      <c r="J121" s="21"/>
      <c r="K121" s="21"/>
      <c r="L121" s="21"/>
      <c r="M121" s="21"/>
      <c r="N121" s="21"/>
      <c r="O121" s="21"/>
      <c r="P121" s="24"/>
      <c r="Q121" s="15"/>
      <c r="R121" s="15"/>
      <c r="W121" s="27"/>
      <c r="X121" s="27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64" ht="12.75">
      <c r="A122" s="7"/>
      <c r="B122" s="15" t="s">
        <v>55</v>
      </c>
      <c r="C122" s="15"/>
      <c r="D122" s="15"/>
      <c r="E122" s="15"/>
      <c r="F122" s="35">
        <v>7600</v>
      </c>
      <c r="G122" s="27">
        <v>3430</v>
      </c>
      <c r="H122" s="105">
        <f t="shared" si="2"/>
        <v>0.4513157894736842</v>
      </c>
      <c r="I122" s="7"/>
      <c r="J122" s="15"/>
      <c r="K122" s="15"/>
      <c r="L122" s="15"/>
      <c r="M122" s="15"/>
      <c r="N122" s="15"/>
      <c r="O122" s="15"/>
      <c r="P122" s="5"/>
      <c r="Q122" s="15"/>
      <c r="R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64" ht="12.75">
      <c r="A123" s="7"/>
      <c r="B123" s="15" t="s">
        <v>56</v>
      </c>
      <c r="C123" s="15"/>
      <c r="D123" s="15"/>
      <c r="E123" s="15"/>
      <c r="F123" s="35">
        <v>7000</v>
      </c>
      <c r="G123" s="27">
        <v>3515</v>
      </c>
      <c r="H123" s="105">
        <f t="shared" si="2"/>
        <v>0.5021428571428571</v>
      </c>
      <c r="I123" s="7"/>
      <c r="J123" s="15"/>
      <c r="K123" s="15"/>
      <c r="L123" s="15"/>
      <c r="M123" s="15"/>
      <c r="N123" s="15"/>
      <c r="O123" s="15"/>
      <c r="P123" s="5"/>
      <c r="Q123" s="15"/>
      <c r="R123" s="15"/>
      <c r="W123" s="35"/>
      <c r="X123" s="16"/>
      <c r="Y123" s="16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64" ht="12.75">
      <c r="A124" s="7"/>
      <c r="B124" s="15"/>
      <c r="C124" s="15"/>
      <c r="D124" s="15"/>
      <c r="E124" s="15"/>
      <c r="F124" s="16"/>
      <c r="G124" s="15"/>
      <c r="H124" s="11"/>
      <c r="I124" s="13"/>
      <c r="J124" s="10"/>
      <c r="K124" s="10"/>
      <c r="L124" s="10"/>
      <c r="M124" s="10"/>
      <c r="N124" s="10"/>
      <c r="O124" s="10"/>
      <c r="P124" s="11"/>
      <c r="Q124" s="15"/>
      <c r="R124" s="15"/>
      <c r="W124" s="35"/>
      <c r="X124" s="16"/>
      <c r="Y124" s="16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</row>
    <row r="125" spans="1:64" ht="12.75">
      <c r="A125" s="20" t="s">
        <v>48</v>
      </c>
      <c r="B125" s="21"/>
      <c r="C125" s="21"/>
      <c r="D125" s="21"/>
      <c r="E125" s="21"/>
      <c r="F125" s="89">
        <f>SUM(F126:F127)</f>
        <v>886</v>
      </c>
      <c r="G125" s="53">
        <f>SUM(G126:G127)</f>
        <v>184</v>
      </c>
      <c r="H125" s="105">
        <f t="shared" si="2"/>
        <v>0.2076749435665914</v>
      </c>
      <c r="I125" s="7"/>
      <c r="J125" s="15"/>
      <c r="K125" s="15"/>
      <c r="L125" s="15"/>
      <c r="M125" s="15"/>
      <c r="N125" s="15"/>
      <c r="O125" s="15"/>
      <c r="P125" s="5"/>
      <c r="Q125" s="15"/>
      <c r="R125" s="15"/>
      <c r="W125" s="35"/>
      <c r="X125" s="16"/>
      <c r="Y125" s="16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64" ht="12.75">
      <c r="A126" s="7"/>
      <c r="B126" s="15" t="s">
        <v>49</v>
      </c>
      <c r="C126" s="15"/>
      <c r="D126" s="15"/>
      <c r="E126" s="15"/>
      <c r="F126" s="16">
        <v>0</v>
      </c>
      <c r="G126" s="55">
        <v>0</v>
      </c>
      <c r="H126" s="105"/>
      <c r="I126" s="7"/>
      <c r="J126" s="15"/>
      <c r="K126" s="15"/>
      <c r="L126" s="15"/>
      <c r="M126" s="15"/>
      <c r="N126" s="15"/>
      <c r="O126" s="15"/>
      <c r="P126" s="5"/>
      <c r="Q126" s="15"/>
      <c r="R126" s="15"/>
      <c r="W126" s="35"/>
      <c r="X126" s="16"/>
      <c r="Y126" s="16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64" ht="12.75">
      <c r="A127" s="7"/>
      <c r="B127" s="15" t="s">
        <v>50</v>
      </c>
      <c r="C127" s="15"/>
      <c r="D127" s="15"/>
      <c r="E127" s="15"/>
      <c r="F127" s="35">
        <v>886</v>
      </c>
      <c r="G127" s="88">
        <v>184</v>
      </c>
      <c r="H127" s="105">
        <f t="shared" si="2"/>
        <v>0.2076749435665914</v>
      </c>
      <c r="I127" s="7"/>
      <c r="J127" s="15"/>
      <c r="K127" s="15"/>
      <c r="L127" s="15"/>
      <c r="M127" s="15"/>
      <c r="N127" s="15"/>
      <c r="O127" s="15"/>
      <c r="P127" s="5"/>
      <c r="Q127" s="15"/>
      <c r="R127" s="15"/>
      <c r="W127" s="35"/>
      <c r="X127" s="16"/>
      <c r="Y127" s="16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64" ht="12.75">
      <c r="A128" s="13"/>
      <c r="B128" s="10"/>
      <c r="C128" s="10"/>
      <c r="D128" s="10"/>
      <c r="E128" s="10"/>
      <c r="F128" s="31"/>
      <c r="G128" s="10"/>
      <c r="H128" s="11"/>
      <c r="I128" s="7"/>
      <c r="J128" s="15"/>
      <c r="K128" s="15"/>
      <c r="L128" s="15"/>
      <c r="M128" s="15"/>
      <c r="N128" s="15"/>
      <c r="O128" s="15"/>
      <c r="P128" s="5"/>
      <c r="Q128" s="15"/>
      <c r="R128" s="15"/>
      <c r="W128" s="35"/>
      <c r="X128" s="16"/>
      <c r="Y128" s="16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</row>
    <row r="129" spans="1:64" ht="12.75">
      <c r="A129" s="7" t="s">
        <v>27</v>
      </c>
      <c r="F129" s="4">
        <v>320</v>
      </c>
      <c r="G129" s="15">
        <v>0</v>
      </c>
      <c r="H129" s="105">
        <f aca="true" t="shared" si="3" ref="H129:H136">(G129/F129)</f>
        <v>0</v>
      </c>
      <c r="I129" s="20"/>
      <c r="J129" s="21"/>
      <c r="K129" s="21"/>
      <c r="L129" s="21"/>
      <c r="M129" s="21"/>
      <c r="N129" s="21"/>
      <c r="O129" s="21"/>
      <c r="P129" s="24"/>
      <c r="Q129" s="15"/>
      <c r="R129" s="15"/>
      <c r="W129" s="35"/>
      <c r="X129" s="16"/>
      <c r="Y129" s="16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12.75">
      <c r="A130" s="7"/>
      <c r="B130" s="15"/>
      <c r="C130" s="15"/>
      <c r="D130" s="15"/>
      <c r="E130" s="15"/>
      <c r="F130" s="16"/>
      <c r="G130" s="15"/>
      <c r="H130" s="11"/>
      <c r="I130" s="7"/>
      <c r="J130" s="15"/>
      <c r="K130" s="15"/>
      <c r="L130" s="15"/>
      <c r="M130" s="15"/>
      <c r="N130" s="15"/>
      <c r="O130" s="15"/>
      <c r="P130" s="5"/>
      <c r="Q130" s="15"/>
      <c r="R130" s="15"/>
      <c r="W130" s="35"/>
      <c r="X130" s="16"/>
      <c r="Y130" s="16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</row>
    <row r="131" spans="1:64" ht="12.75">
      <c r="A131" s="20" t="s">
        <v>51</v>
      </c>
      <c r="B131" s="21"/>
      <c r="C131" s="21"/>
      <c r="D131" s="21"/>
      <c r="E131" s="21"/>
      <c r="F131" s="22">
        <v>1900</v>
      </c>
      <c r="G131" s="21">
        <v>750</v>
      </c>
      <c r="H131" s="105">
        <f t="shared" si="3"/>
        <v>0.39473684210526316</v>
      </c>
      <c r="I131" s="20" t="s">
        <v>51</v>
      </c>
      <c r="J131" s="21"/>
      <c r="K131" s="21"/>
      <c r="L131" s="21"/>
      <c r="M131" s="21"/>
      <c r="N131" s="21">
        <v>210</v>
      </c>
      <c r="O131" s="21">
        <v>13</v>
      </c>
      <c r="P131" s="106">
        <f>(O131/N131)</f>
        <v>0.06190476190476191</v>
      </c>
      <c r="Q131" s="15"/>
      <c r="R131" s="15"/>
      <c r="W131" s="35"/>
      <c r="X131" s="16"/>
      <c r="Y131" s="16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</row>
    <row r="132" spans="1:64" ht="12.75">
      <c r="A132" s="13"/>
      <c r="B132" s="10"/>
      <c r="C132" s="10"/>
      <c r="D132" s="10"/>
      <c r="E132" s="10"/>
      <c r="F132" s="12"/>
      <c r="G132" s="10"/>
      <c r="H132" s="11"/>
      <c r="I132" s="13"/>
      <c r="J132" s="10"/>
      <c r="K132" s="10"/>
      <c r="L132" s="10"/>
      <c r="M132" s="10"/>
      <c r="N132" s="10"/>
      <c r="O132" s="10"/>
      <c r="P132" s="11"/>
      <c r="Q132" s="15"/>
      <c r="R132" s="15"/>
      <c r="W132" s="35"/>
      <c r="X132" s="16"/>
      <c r="Y132" s="16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</row>
    <row r="133" spans="1:64" ht="12.75">
      <c r="A133" s="20" t="s">
        <v>82</v>
      </c>
      <c r="B133" s="21"/>
      <c r="C133" s="21"/>
      <c r="D133" s="21"/>
      <c r="E133" s="21"/>
      <c r="F133" s="89">
        <f>SUM(F134:F136)</f>
        <v>18900</v>
      </c>
      <c r="G133" s="89">
        <f>SUM(G134:G136)</f>
        <v>6367</v>
      </c>
      <c r="H133" s="106">
        <f t="shared" si="3"/>
        <v>0.3368783068783069</v>
      </c>
      <c r="I133" s="20"/>
      <c r="J133" s="21"/>
      <c r="K133" s="21"/>
      <c r="L133" s="21"/>
      <c r="M133" s="21"/>
      <c r="N133" s="21"/>
      <c r="O133" s="21"/>
      <c r="P133" s="24"/>
      <c r="Q133" s="15"/>
      <c r="R133" s="15"/>
      <c r="W133" s="35"/>
      <c r="X133" s="16"/>
      <c r="Y133" s="16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</row>
    <row r="134" spans="1:64" ht="12.75">
      <c r="A134" s="7"/>
      <c r="B134" s="15" t="s">
        <v>83</v>
      </c>
      <c r="C134" s="15"/>
      <c r="D134" s="15"/>
      <c r="E134" s="15"/>
      <c r="F134" s="35"/>
      <c r="G134" s="15"/>
      <c r="H134" s="5"/>
      <c r="I134" s="7"/>
      <c r="J134" s="15"/>
      <c r="K134" s="15"/>
      <c r="L134" s="15"/>
      <c r="M134" s="15"/>
      <c r="N134" s="15"/>
      <c r="O134" s="15"/>
      <c r="P134" s="5"/>
      <c r="Q134" s="15"/>
      <c r="R134" s="15"/>
      <c r="W134" s="35"/>
      <c r="X134" s="16"/>
      <c r="Y134" s="16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</row>
    <row r="135" spans="1:64" ht="12.75">
      <c r="A135" s="7"/>
      <c r="B135" s="15" t="s">
        <v>84</v>
      </c>
      <c r="C135" s="15"/>
      <c r="D135" s="15"/>
      <c r="E135" s="15"/>
      <c r="F135" s="35">
        <v>8500</v>
      </c>
      <c r="G135" s="27">
        <v>3965</v>
      </c>
      <c r="H135" s="105">
        <f t="shared" si="3"/>
        <v>0.46647058823529414</v>
      </c>
      <c r="I135" s="7"/>
      <c r="J135" s="15"/>
      <c r="K135" s="15"/>
      <c r="L135" s="15"/>
      <c r="M135" s="15"/>
      <c r="N135" s="15"/>
      <c r="O135" s="15"/>
      <c r="P135" s="5"/>
      <c r="Q135" s="15"/>
      <c r="R135" s="15"/>
      <c r="W135" s="35"/>
      <c r="X135" s="16"/>
      <c r="Y135" s="16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</row>
    <row r="136" spans="1:64" ht="12.75">
      <c r="A136" s="13"/>
      <c r="B136" s="10" t="s">
        <v>85</v>
      </c>
      <c r="C136" s="10"/>
      <c r="D136" s="10"/>
      <c r="E136" s="10"/>
      <c r="F136" s="31">
        <v>10400</v>
      </c>
      <c r="G136" s="38">
        <v>2402</v>
      </c>
      <c r="H136" s="107">
        <f t="shared" si="3"/>
        <v>0.23096153846153847</v>
      </c>
      <c r="I136" s="13"/>
      <c r="J136" s="10"/>
      <c r="K136" s="10"/>
      <c r="L136" s="10"/>
      <c r="M136" s="10"/>
      <c r="N136" s="10"/>
      <c r="O136" s="10"/>
      <c r="P136" s="11"/>
      <c r="Q136" s="15"/>
      <c r="R136" s="15"/>
      <c r="W136" s="35"/>
      <c r="X136" s="16"/>
      <c r="Y136" s="16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</row>
    <row r="137" spans="16:64" ht="12.75">
      <c r="P137" s="15"/>
      <c r="Q137" s="15"/>
      <c r="R137" s="15"/>
      <c r="W137" s="35"/>
      <c r="X137" s="16"/>
      <c r="Y137" s="16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</row>
    <row r="138" spans="16:64" ht="12.75">
      <c r="P138" s="15"/>
      <c r="Q138" s="15"/>
      <c r="R138" s="15"/>
      <c r="W138" s="35"/>
      <c r="X138" s="16"/>
      <c r="Y138" s="16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</row>
    <row r="139" spans="16:64" ht="12.75">
      <c r="P139" s="15"/>
      <c r="Q139" s="15"/>
      <c r="R139" s="15"/>
      <c r="W139" s="35"/>
      <c r="X139" s="16"/>
      <c r="Y139" s="16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</row>
    <row r="140" spans="16:64" ht="12.75">
      <c r="P140" s="15"/>
      <c r="Q140" s="15"/>
      <c r="R140" s="15"/>
      <c r="W140" s="35"/>
      <c r="X140" s="16"/>
      <c r="Y140" s="16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</row>
    <row r="141" spans="16:64" ht="12.75">
      <c r="P141" s="15"/>
      <c r="Q141" s="15"/>
      <c r="R141" s="15"/>
      <c r="W141" s="27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</row>
    <row r="142" spans="3:64" s="56" customFormat="1" ht="12.75">
      <c r="C142" s="56" t="s">
        <v>88</v>
      </c>
      <c r="F142" s="95" t="s">
        <v>97</v>
      </c>
      <c r="G142" s="95" t="s">
        <v>98</v>
      </c>
      <c r="H142" s="96"/>
      <c r="I142" s="97"/>
      <c r="J142" s="98"/>
      <c r="N142" s="95" t="s">
        <v>97</v>
      </c>
      <c r="O142" s="95" t="s">
        <v>98</v>
      </c>
      <c r="P142" s="96"/>
      <c r="Q142" s="55"/>
      <c r="R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</row>
    <row r="143" spans="1:64" s="56" customFormat="1" ht="12.75">
      <c r="A143" s="87"/>
      <c r="B143" s="87"/>
      <c r="C143" s="87"/>
      <c r="D143" s="87"/>
      <c r="E143" s="87"/>
      <c r="F143" s="99"/>
      <c r="G143" s="100" t="s">
        <v>99</v>
      </c>
      <c r="H143" s="101" t="s">
        <v>100</v>
      </c>
      <c r="I143" s="87"/>
      <c r="J143" s="87"/>
      <c r="K143" s="87"/>
      <c r="L143" s="87"/>
      <c r="M143" s="87"/>
      <c r="N143" s="99"/>
      <c r="O143" s="100" t="s">
        <v>99</v>
      </c>
      <c r="P143" s="101" t="s">
        <v>100</v>
      </c>
      <c r="Q143" s="55"/>
      <c r="R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</row>
    <row r="144" spans="1:64" ht="12.75">
      <c r="A144" s="7"/>
      <c r="F144" s="4"/>
      <c r="I144" s="20"/>
      <c r="J144" s="21"/>
      <c r="K144" s="21"/>
      <c r="L144" s="21"/>
      <c r="M144" s="21"/>
      <c r="N144" s="21"/>
      <c r="O144" s="21"/>
      <c r="P144" s="24"/>
      <c r="Q144" s="15"/>
      <c r="R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</row>
    <row r="145" spans="1:64" ht="15">
      <c r="A145" s="6" t="s">
        <v>2</v>
      </c>
      <c r="F145" s="19">
        <f>SUM(F147:F148)</f>
        <v>223236</v>
      </c>
      <c r="G145" s="19">
        <f>SUM(G147:G148)</f>
        <v>110027</v>
      </c>
      <c r="H145" s="108">
        <f aca="true" t="shared" si="4" ref="H145:H172">(G145/F145)</f>
        <v>0.4928730133132649</v>
      </c>
      <c r="I145" s="6" t="s">
        <v>65</v>
      </c>
      <c r="J145" s="15"/>
      <c r="K145" s="15"/>
      <c r="L145" s="15"/>
      <c r="M145" s="15"/>
      <c r="N145" s="47">
        <f>N147+N148</f>
        <v>4107</v>
      </c>
      <c r="O145" s="47">
        <f>O147+O148</f>
        <v>1842</v>
      </c>
      <c r="P145" s="108">
        <f aca="true" t="shared" si="5" ref="P145:P153">(O145/N145)</f>
        <v>0.44850255661066474</v>
      </c>
      <c r="Q145" s="15"/>
      <c r="R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</row>
    <row r="146" spans="1:64" ht="15">
      <c r="A146" s="13"/>
      <c r="B146" s="10"/>
      <c r="C146" s="10"/>
      <c r="D146" s="10"/>
      <c r="E146" s="10"/>
      <c r="F146" s="12"/>
      <c r="G146" s="10"/>
      <c r="H146" s="11"/>
      <c r="I146" s="13"/>
      <c r="J146" s="10"/>
      <c r="K146" s="10"/>
      <c r="L146" s="10"/>
      <c r="M146" s="10"/>
      <c r="N146" s="59"/>
      <c r="O146" s="10"/>
      <c r="P146" s="11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</row>
    <row r="147" spans="1:64" ht="12.75">
      <c r="A147" s="7" t="s">
        <v>28</v>
      </c>
      <c r="F147" s="18">
        <f>F149+F160+F166+F168+F170+F172</f>
        <v>223236</v>
      </c>
      <c r="G147" s="18">
        <f>G149+G160+G166+G168+G170+G172</f>
        <v>110027</v>
      </c>
      <c r="H147" s="106">
        <f t="shared" si="4"/>
        <v>0.4928730133132649</v>
      </c>
      <c r="I147" s="20" t="s">
        <v>28</v>
      </c>
      <c r="J147" s="21"/>
      <c r="K147" s="21"/>
      <c r="L147" s="21"/>
      <c r="M147" s="21"/>
      <c r="N147" s="22">
        <f>N148+N149</f>
        <v>4107</v>
      </c>
      <c r="O147" s="57">
        <f>O149+O160</f>
        <v>1842</v>
      </c>
      <c r="P147" s="106">
        <f t="shared" si="5"/>
        <v>0.44850255661066474</v>
      </c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</row>
    <row r="148" spans="1:64" ht="12.75">
      <c r="A148" s="13"/>
      <c r="B148" s="10"/>
      <c r="C148" s="10"/>
      <c r="D148" s="10"/>
      <c r="E148" s="10"/>
      <c r="F148" s="12"/>
      <c r="G148" s="10"/>
      <c r="H148" s="11"/>
      <c r="I148" s="13"/>
      <c r="J148" s="10"/>
      <c r="K148" s="10"/>
      <c r="L148" s="10"/>
      <c r="M148" s="10"/>
      <c r="N148" s="12"/>
      <c r="O148" s="10"/>
      <c r="P148" s="11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</row>
    <row r="149" spans="1:64" ht="12.75">
      <c r="A149" s="8" t="s">
        <v>47</v>
      </c>
      <c r="B149" s="15"/>
      <c r="C149" s="15"/>
      <c r="D149" s="15"/>
      <c r="E149" s="15"/>
      <c r="F149" s="37">
        <f>SUM(F150:F158)</f>
        <v>25535</v>
      </c>
      <c r="G149" s="37">
        <f>SUM(G150:G158)</f>
        <v>8827</v>
      </c>
      <c r="H149" s="106">
        <f t="shared" si="4"/>
        <v>0.34568239671039747</v>
      </c>
      <c r="I149" s="8" t="s">
        <v>29</v>
      </c>
      <c r="J149" s="15"/>
      <c r="K149" s="15"/>
      <c r="L149" s="15"/>
      <c r="M149" s="15"/>
      <c r="N149" s="37">
        <f>SUM(N150:N158)</f>
        <v>4107</v>
      </c>
      <c r="O149" s="37">
        <f>SUM(O150:O158)</f>
        <v>1842</v>
      </c>
      <c r="P149" s="105">
        <f t="shared" si="5"/>
        <v>0.44850255661066474</v>
      </c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</row>
    <row r="150" spans="1:64" ht="12.75">
      <c r="A150" s="7"/>
      <c r="B150" s="15" t="s">
        <v>30</v>
      </c>
      <c r="C150" s="15"/>
      <c r="D150" s="15"/>
      <c r="E150" s="15"/>
      <c r="F150" s="35">
        <v>1795</v>
      </c>
      <c r="G150" s="27">
        <v>1654</v>
      </c>
      <c r="H150" s="105">
        <f t="shared" si="4"/>
        <v>0.9214484679665739</v>
      </c>
      <c r="I150" s="7"/>
      <c r="J150" s="15" t="s">
        <v>31</v>
      </c>
      <c r="K150" s="15"/>
      <c r="L150" s="15"/>
      <c r="M150" s="15"/>
      <c r="N150" s="16">
        <v>40</v>
      </c>
      <c r="O150" s="15">
        <v>6</v>
      </c>
      <c r="P150" s="105">
        <f t="shared" si="5"/>
        <v>0.15</v>
      </c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</row>
    <row r="151" spans="1:64" ht="12.75">
      <c r="A151" s="7"/>
      <c r="B151" s="15" t="s">
        <v>33</v>
      </c>
      <c r="C151" s="15"/>
      <c r="D151" s="15"/>
      <c r="E151" s="15"/>
      <c r="F151" s="35">
        <v>500</v>
      </c>
      <c r="G151" s="35">
        <v>380</v>
      </c>
      <c r="H151" s="105">
        <f t="shared" si="4"/>
        <v>0.76</v>
      </c>
      <c r="I151" s="7"/>
      <c r="J151" s="15" t="s">
        <v>32</v>
      </c>
      <c r="K151" s="15"/>
      <c r="L151" s="15"/>
      <c r="M151" s="15"/>
      <c r="N151" s="16">
        <v>10</v>
      </c>
      <c r="O151" s="15">
        <v>4</v>
      </c>
      <c r="P151" s="105">
        <f t="shared" si="5"/>
        <v>0.4</v>
      </c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</row>
    <row r="152" spans="1:64" ht="12.75">
      <c r="A152" s="7"/>
      <c r="B152" s="15" t="s">
        <v>35</v>
      </c>
      <c r="C152" s="15"/>
      <c r="D152" s="15"/>
      <c r="E152" s="15"/>
      <c r="F152" s="35">
        <v>3400</v>
      </c>
      <c r="G152" s="35">
        <v>1448</v>
      </c>
      <c r="H152" s="105">
        <f t="shared" si="4"/>
        <v>0.4258823529411765</v>
      </c>
      <c r="I152" s="7"/>
      <c r="J152" s="15" t="s">
        <v>34</v>
      </c>
      <c r="K152" s="15"/>
      <c r="L152" s="15"/>
      <c r="M152" s="15"/>
      <c r="N152" s="27">
        <v>3339</v>
      </c>
      <c r="O152" s="88">
        <v>1490</v>
      </c>
      <c r="P152" s="105">
        <f t="shared" si="5"/>
        <v>0.44624138963761606</v>
      </c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</row>
    <row r="153" spans="1:64" ht="12.75">
      <c r="A153" s="7"/>
      <c r="B153" s="15" t="s">
        <v>52</v>
      </c>
      <c r="C153" s="15"/>
      <c r="D153" s="15"/>
      <c r="E153" s="15"/>
      <c r="F153" s="35">
        <v>8640</v>
      </c>
      <c r="G153" s="35">
        <v>-37</v>
      </c>
      <c r="H153" s="105">
        <f t="shared" si="4"/>
        <v>-0.0042824074074074075</v>
      </c>
      <c r="I153" s="7"/>
      <c r="J153" s="15" t="s">
        <v>66</v>
      </c>
      <c r="K153" s="15"/>
      <c r="L153" s="15"/>
      <c r="M153" s="15"/>
      <c r="N153" s="15">
        <v>300</v>
      </c>
      <c r="O153" s="43">
        <v>115</v>
      </c>
      <c r="P153" s="105">
        <f t="shared" si="5"/>
        <v>0.38333333333333336</v>
      </c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</row>
    <row r="154" spans="1:64" ht="12.75">
      <c r="A154" s="7"/>
      <c r="B154" s="43" t="s">
        <v>90</v>
      </c>
      <c r="C154" s="15"/>
      <c r="D154" s="15"/>
      <c r="E154" s="15"/>
      <c r="F154" s="35">
        <v>1000</v>
      </c>
      <c r="G154" s="35">
        <v>294</v>
      </c>
      <c r="H154" s="105">
        <f t="shared" si="4"/>
        <v>0.294</v>
      </c>
      <c r="I154" s="7"/>
      <c r="J154" s="15"/>
      <c r="K154" s="15"/>
      <c r="L154" s="15"/>
      <c r="M154" s="15"/>
      <c r="N154" s="15"/>
      <c r="O154" s="15"/>
      <c r="P154" s="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</row>
    <row r="155" spans="1:64" ht="12.75">
      <c r="A155" s="7"/>
      <c r="B155" s="15" t="s">
        <v>40</v>
      </c>
      <c r="C155" s="15"/>
      <c r="D155" s="15"/>
      <c r="E155" s="15"/>
      <c r="F155" s="35">
        <v>1000</v>
      </c>
      <c r="G155" s="35">
        <v>505</v>
      </c>
      <c r="H155" s="105">
        <f t="shared" si="4"/>
        <v>0.505</v>
      </c>
      <c r="I155" s="7"/>
      <c r="J155" s="15"/>
      <c r="K155" s="15"/>
      <c r="L155" s="15"/>
      <c r="M155" s="15"/>
      <c r="N155" s="15"/>
      <c r="O155" s="15"/>
      <c r="P155" s="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</row>
    <row r="156" spans="1:64" ht="12.75">
      <c r="A156" s="7"/>
      <c r="B156" s="43" t="s">
        <v>80</v>
      </c>
      <c r="C156" s="15"/>
      <c r="D156" s="15"/>
      <c r="E156" s="15"/>
      <c r="F156" s="35">
        <v>8500</v>
      </c>
      <c r="G156" s="35">
        <v>3965</v>
      </c>
      <c r="H156" s="105">
        <f t="shared" si="4"/>
        <v>0.46647058823529414</v>
      </c>
      <c r="I156" s="7"/>
      <c r="J156" s="15"/>
      <c r="K156" s="15"/>
      <c r="L156" s="15"/>
      <c r="M156" s="15"/>
      <c r="N156" s="15"/>
      <c r="O156" s="15"/>
      <c r="P156" s="5"/>
      <c r="Q156" s="15"/>
      <c r="R156" s="15"/>
      <c r="S156" s="15"/>
      <c r="T156" s="15"/>
      <c r="U156" s="15"/>
      <c r="V156" s="16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</row>
    <row r="157" spans="1:64" ht="12.75">
      <c r="A157" s="7"/>
      <c r="B157" s="43" t="s">
        <v>81</v>
      </c>
      <c r="C157" s="15"/>
      <c r="D157" s="15"/>
      <c r="E157" s="15"/>
      <c r="F157" s="35"/>
      <c r="G157" s="48"/>
      <c r="H157" s="42"/>
      <c r="I157" s="7"/>
      <c r="J157" s="15"/>
      <c r="K157" s="15"/>
      <c r="L157" s="15"/>
      <c r="M157" s="15"/>
      <c r="N157" s="15"/>
      <c r="O157" s="15"/>
      <c r="P157" s="5"/>
      <c r="Q157" s="15"/>
      <c r="R157" s="15"/>
      <c r="S157" s="15"/>
      <c r="T157" s="15"/>
      <c r="U157" s="15"/>
      <c r="V157" s="16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</row>
    <row r="158" spans="1:64" ht="12.75">
      <c r="A158" s="7"/>
      <c r="B158" s="15" t="s">
        <v>53</v>
      </c>
      <c r="C158" s="15"/>
      <c r="D158" s="15"/>
      <c r="E158" s="15"/>
      <c r="F158" s="35">
        <v>700</v>
      </c>
      <c r="G158" s="16">
        <v>618</v>
      </c>
      <c r="H158" s="105">
        <f t="shared" si="4"/>
        <v>0.8828571428571429</v>
      </c>
      <c r="I158" s="7"/>
      <c r="J158" s="15" t="s">
        <v>53</v>
      </c>
      <c r="K158" s="15"/>
      <c r="L158" s="15"/>
      <c r="M158" s="15"/>
      <c r="N158" s="15">
        <v>418</v>
      </c>
      <c r="O158" s="15">
        <v>227</v>
      </c>
      <c r="P158" s="105">
        <f>(O158/N158)</f>
        <v>0.5430622009569378</v>
      </c>
      <c r="Q158" s="15"/>
      <c r="R158" s="15"/>
      <c r="S158" s="15"/>
      <c r="T158" s="15"/>
      <c r="U158" s="15"/>
      <c r="V158" s="16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</row>
    <row r="159" spans="1:64" ht="12.75">
      <c r="A159" s="7"/>
      <c r="B159" s="15"/>
      <c r="C159" s="15"/>
      <c r="D159" s="15"/>
      <c r="E159" s="15"/>
      <c r="F159" s="15"/>
      <c r="G159" s="48"/>
      <c r="H159" s="42"/>
      <c r="I159" s="7"/>
      <c r="J159" s="15"/>
      <c r="K159" s="15"/>
      <c r="L159" s="15"/>
      <c r="M159" s="15"/>
      <c r="N159" s="15"/>
      <c r="O159" s="15"/>
      <c r="P159" s="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</row>
    <row r="160" spans="1:64" ht="12.75">
      <c r="A160" s="8" t="s">
        <v>36</v>
      </c>
      <c r="B160" s="15"/>
      <c r="C160" s="15"/>
      <c r="D160" s="15"/>
      <c r="E160" s="15"/>
      <c r="F160" s="37">
        <f>SUM(F161:F164)</f>
        <v>12150</v>
      </c>
      <c r="G160" s="37">
        <f>SUM(G161:G164)</f>
        <v>6191</v>
      </c>
      <c r="H160" s="105">
        <f t="shared" si="4"/>
        <v>0.5095473251028807</v>
      </c>
      <c r="I160" s="7"/>
      <c r="J160" s="15"/>
      <c r="K160" s="15"/>
      <c r="L160" s="15"/>
      <c r="M160" s="15"/>
      <c r="N160" s="15"/>
      <c r="O160" s="15"/>
      <c r="P160" s="5"/>
      <c r="Q160" s="15"/>
      <c r="R160" s="15"/>
      <c r="S160" s="15"/>
      <c r="T160" s="15"/>
      <c r="U160" s="15"/>
      <c r="V160" s="27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</row>
    <row r="161" spans="1:64" ht="12.75">
      <c r="A161" s="8"/>
      <c r="B161" s="15" t="s">
        <v>37</v>
      </c>
      <c r="C161" s="15"/>
      <c r="D161" s="15"/>
      <c r="E161" s="15"/>
      <c r="F161" s="33">
        <v>3750</v>
      </c>
      <c r="G161" s="88">
        <v>959</v>
      </c>
      <c r="H161" s="105">
        <f t="shared" si="4"/>
        <v>0.2557333333333333</v>
      </c>
      <c r="I161" s="7"/>
      <c r="J161" s="15"/>
      <c r="K161" s="15"/>
      <c r="L161" s="15"/>
      <c r="M161" s="15"/>
      <c r="N161" s="15"/>
      <c r="O161" s="15"/>
      <c r="P161" s="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</row>
    <row r="162" spans="1:64" ht="12.75">
      <c r="A162" s="7"/>
      <c r="B162" s="15" t="s">
        <v>54</v>
      </c>
      <c r="C162" s="15"/>
      <c r="D162" s="15"/>
      <c r="E162" s="15"/>
      <c r="F162" s="27">
        <v>7000</v>
      </c>
      <c r="G162" s="57">
        <v>3515</v>
      </c>
      <c r="H162" s="105">
        <f t="shared" si="4"/>
        <v>0.5021428571428571</v>
      </c>
      <c r="I162" s="7"/>
      <c r="J162" s="15"/>
      <c r="K162" s="15"/>
      <c r="L162" s="15"/>
      <c r="M162" s="15"/>
      <c r="N162" s="15"/>
      <c r="O162" s="15"/>
      <c r="P162" s="5"/>
      <c r="Q162" s="15"/>
      <c r="R162" s="15"/>
      <c r="S162" s="15"/>
      <c r="T162" s="15"/>
      <c r="U162" s="15"/>
      <c r="V162" s="27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</row>
    <row r="163" spans="1:64" ht="12.75">
      <c r="A163" s="7"/>
      <c r="B163" s="43" t="s">
        <v>73</v>
      </c>
      <c r="C163" s="15"/>
      <c r="D163" s="15"/>
      <c r="E163" s="15"/>
      <c r="F163" s="27">
        <v>200</v>
      </c>
      <c r="G163" s="57">
        <v>312</v>
      </c>
      <c r="H163" s="105">
        <f t="shared" si="4"/>
        <v>1.56</v>
      </c>
      <c r="I163" s="7"/>
      <c r="J163" s="15"/>
      <c r="K163" s="15"/>
      <c r="L163" s="15"/>
      <c r="M163" s="15"/>
      <c r="N163" s="15"/>
      <c r="O163" s="15"/>
      <c r="P163" s="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</row>
    <row r="164" spans="1:64" ht="12.75">
      <c r="A164" s="7"/>
      <c r="B164" s="15" t="s">
        <v>38</v>
      </c>
      <c r="C164" s="15"/>
      <c r="D164" s="15"/>
      <c r="E164" s="15"/>
      <c r="F164" s="27">
        <v>1200</v>
      </c>
      <c r="G164" s="57">
        <v>1405</v>
      </c>
      <c r="H164" s="105">
        <f t="shared" si="4"/>
        <v>1.1708333333333334</v>
      </c>
      <c r="I164" s="7"/>
      <c r="J164" s="15"/>
      <c r="K164" s="15"/>
      <c r="L164" s="15"/>
      <c r="M164" s="15"/>
      <c r="N164" s="15"/>
      <c r="O164" s="15"/>
      <c r="P164" s="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</row>
    <row r="165" spans="1:64" ht="12.75">
      <c r="A165" s="13"/>
      <c r="B165" s="10"/>
      <c r="C165" s="10"/>
      <c r="D165" s="10"/>
      <c r="E165" s="10"/>
      <c r="F165" s="38"/>
      <c r="G165" s="38"/>
      <c r="H165" s="11"/>
      <c r="I165" s="13"/>
      <c r="J165" s="10"/>
      <c r="K165" s="10"/>
      <c r="L165" s="10"/>
      <c r="M165" s="10"/>
      <c r="N165" s="10"/>
      <c r="O165" s="10"/>
      <c r="P165" s="11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</row>
    <row r="166" spans="1:64" ht="12.75">
      <c r="A166" s="20" t="s">
        <v>62</v>
      </c>
      <c r="B166" s="21"/>
      <c r="C166" s="21"/>
      <c r="D166" s="21"/>
      <c r="E166" s="21"/>
      <c r="F166" s="36">
        <v>12804</v>
      </c>
      <c r="G166" s="36">
        <v>3369</v>
      </c>
      <c r="H166" s="105">
        <f t="shared" si="4"/>
        <v>0.26312089971883784</v>
      </c>
      <c r="I166" s="7"/>
      <c r="J166" s="15"/>
      <c r="K166" s="15"/>
      <c r="L166" s="15"/>
      <c r="M166" s="15"/>
      <c r="N166" s="15"/>
      <c r="O166" s="15"/>
      <c r="P166" s="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</row>
    <row r="167" spans="1:64" ht="12.75">
      <c r="A167" s="13"/>
      <c r="B167" s="10"/>
      <c r="C167" s="10"/>
      <c r="D167" s="10"/>
      <c r="E167" s="10"/>
      <c r="F167" s="10"/>
      <c r="G167" s="38"/>
      <c r="H167" s="11"/>
      <c r="I167" s="7"/>
      <c r="J167" s="15"/>
      <c r="K167" s="15"/>
      <c r="L167" s="15"/>
      <c r="M167" s="15"/>
      <c r="N167" s="15"/>
      <c r="O167" s="15"/>
      <c r="P167" s="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</row>
    <row r="168" spans="1:64" ht="12.75">
      <c r="A168" s="7" t="s">
        <v>71</v>
      </c>
      <c r="B168" s="15"/>
      <c r="C168" s="15"/>
      <c r="D168" s="15"/>
      <c r="E168" s="15"/>
      <c r="F168" s="27">
        <v>780</v>
      </c>
      <c r="G168" s="27">
        <v>382</v>
      </c>
      <c r="H168" s="105">
        <f t="shared" si="4"/>
        <v>0.4897435897435897</v>
      </c>
      <c r="I168" s="20"/>
      <c r="J168" s="21"/>
      <c r="K168" s="21"/>
      <c r="L168" s="21"/>
      <c r="M168" s="21"/>
      <c r="N168" s="21"/>
      <c r="O168" s="21"/>
      <c r="P168" s="24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</row>
    <row r="169" spans="1:64" ht="12.75">
      <c r="A169" s="13"/>
      <c r="B169" s="10"/>
      <c r="C169" s="10"/>
      <c r="D169" s="10"/>
      <c r="E169" s="10"/>
      <c r="F169" s="31"/>
      <c r="G169" s="38"/>
      <c r="H169" s="11"/>
      <c r="I169" s="13"/>
      <c r="J169" s="10"/>
      <c r="K169" s="10"/>
      <c r="L169" s="10"/>
      <c r="M169" s="10"/>
      <c r="N169" s="10"/>
      <c r="O169" s="10"/>
      <c r="P169" s="11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</row>
    <row r="170" spans="1:64" ht="12.75">
      <c r="A170" s="7" t="s">
        <v>87</v>
      </c>
      <c r="F170" s="18">
        <v>169455</v>
      </c>
      <c r="G170" s="26">
        <v>85854</v>
      </c>
      <c r="H170" s="105">
        <f t="shared" si="4"/>
        <v>0.5066477825971497</v>
      </c>
      <c r="I170" s="7"/>
      <c r="J170" s="15"/>
      <c r="K170" s="15"/>
      <c r="L170" s="15"/>
      <c r="M170" s="15"/>
      <c r="N170" s="15"/>
      <c r="O170" s="15"/>
      <c r="P170" s="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</row>
    <row r="171" spans="1:64" ht="12.75">
      <c r="A171" s="13"/>
      <c r="B171" s="10"/>
      <c r="C171" s="10"/>
      <c r="D171" s="10"/>
      <c r="E171" s="10"/>
      <c r="F171" s="12"/>
      <c r="G171" s="38"/>
      <c r="H171" s="10"/>
      <c r="I171" s="7"/>
      <c r="J171" s="15"/>
      <c r="K171" s="15"/>
      <c r="L171" s="15"/>
      <c r="M171" s="15"/>
      <c r="N171" s="15"/>
      <c r="O171" s="15"/>
      <c r="P171" s="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</row>
    <row r="172" spans="1:64" ht="12.75">
      <c r="A172" s="20" t="s">
        <v>72</v>
      </c>
      <c r="B172" s="21"/>
      <c r="C172" s="21"/>
      <c r="D172" s="21"/>
      <c r="E172" s="21"/>
      <c r="F172" s="36">
        <v>2512</v>
      </c>
      <c r="G172" s="36">
        <v>5404</v>
      </c>
      <c r="H172" s="105">
        <f t="shared" si="4"/>
        <v>2.1512738853503186</v>
      </c>
      <c r="I172" s="20"/>
      <c r="J172" s="21"/>
      <c r="K172" s="21"/>
      <c r="L172" s="21"/>
      <c r="M172" s="21"/>
      <c r="N172" s="21"/>
      <c r="O172" s="21"/>
      <c r="P172" s="24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</row>
    <row r="173" spans="1:64" ht="12.75">
      <c r="A173" s="13"/>
      <c r="B173" s="10"/>
      <c r="C173" s="10"/>
      <c r="D173" s="10"/>
      <c r="E173" s="10"/>
      <c r="F173" s="10"/>
      <c r="G173" s="10"/>
      <c r="H173" s="11"/>
      <c r="I173" s="13"/>
      <c r="J173" s="10"/>
      <c r="K173" s="10"/>
      <c r="L173" s="10"/>
      <c r="M173" s="10"/>
      <c r="N173" s="10"/>
      <c r="O173" s="10"/>
      <c r="P173" s="11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</row>
    <row r="174" spans="1:64" s="32" customFormat="1" ht="12.75">
      <c r="A174" s="49"/>
      <c r="B174" s="49"/>
      <c r="C174" s="49"/>
      <c r="D174" s="49"/>
      <c r="E174" s="49"/>
      <c r="F174" s="50"/>
      <c r="G174" s="49"/>
      <c r="H174" s="49"/>
      <c r="I174" s="51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</row>
    <row r="175" spans="1:64" ht="12.75">
      <c r="A175" s="15"/>
      <c r="B175" s="15"/>
      <c r="C175" s="15"/>
      <c r="D175" s="15"/>
      <c r="E175" s="15"/>
      <c r="F175" s="16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</row>
    <row r="176" spans="1:64" ht="12.75">
      <c r="A176" s="15"/>
      <c r="B176" s="15"/>
      <c r="C176" s="15"/>
      <c r="D176" s="15"/>
      <c r="E176" s="15"/>
      <c r="F176" s="16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</row>
    <row r="177" spans="1:64" ht="15">
      <c r="A177" s="46"/>
      <c r="B177" s="15"/>
      <c r="C177" s="15"/>
      <c r="D177" s="15"/>
      <c r="E177" s="15"/>
      <c r="F177" s="47"/>
      <c r="G177" s="15"/>
      <c r="H177" s="15"/>
      <c r="I177" s="46"/>
      <c r="J177" s="15"/>
      <c r="K177" s="15"/>
      <c r="L177" s="15"/>
      <c r="M177" s="15"/>
      <c r="N177" s="47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</row>
    <row r="178" spans="1:64" ht="12.75">
      <c r="A178" s="15"/>
      <c r="B178" s="15"/>
      <c r="C178" s="15"/>
      <c r="D178" s="15"/>
      <c r="E178" s="15"/>
      <c r="F178" s="16"/>
      <c r="G178" s="15"/>
      <c r="H178" s="15"/>
      <c r="I178" s="15"/>
      <c r="J178" s="15"/>
      <c r="K178" s="15"/>
      <c r="L178" s="15"/>
      <c r="M178" s="15"/>
      <c r="N178" s="16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</row>
    <row r="179" spans="1:64" ht="12.75">
      <c r="A179" s="15"/>
      <c r="B179" s="15"/>
      <c r="C179" s="15"/>
      <c r="D179" s="15"/>
      <c r="E179" s="15"/>
      <c r="F179" s="35"/>
      <c r="G179" s="15"/>
      <c r="H179" s="15"/>
      <c r="I179" s="15"/>
      <c r="J179" s="15"/>
      <c r="K179" s="15"/>
      <c r="L179" s="15"/>
      <c r="M179" s="15"/>
      <c r="N179" s="3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</row>
    <row r="180" spans="1:64" ht="12.75">
      <c r="A180" s="15"/>
      <c r="B180" s="15"/>
      <c r="C180" s="15"/>
      <c r="D180" s="15"/>
      <c r="E180" s="15"/>
      <c r="F180" s="16"/>
      <c r="G180" s="15"/>
      <c r="H180" s="15"/>
      <c r="I180" s="15"/>
      <c r="J180" s="15"/>
      <c r="K180" s="15"/>
      <c r="L180" s="15"/>
      <c r="M180" s="15"/>
      <c r="N180" s="16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</row>
    <row r="181" spans="1:64" ht="12.75">
      <c r="A181" s="40"/>
      <c r="B181" s="15"/>
      <c r="C181" s="15"/>
      <c r="D181" s="15"/>
      <c r="E181" s="15"/>
      <c r="F181" s="37"/>
      <c r="G181" s="15"/>
      <c r="H181" s="15"/>
      <c r="I181" s="40"/>
      <c r="J181" s="15"/>
      <c r="K181" s="15"/>
      <c r="L181" s="15"/>
      <c r="M181" s="15"/>
      <c r="N181" s="37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</row>
    <row r="182" spans="1:64" ht="12.75">
      <c r="A182" s="15"/>
      <c r="B182" s="15"/>
      <c r="C182" s="15"/>
      <c r="D182" s="15"/>
      <c r="E182" s="15"/>
      <c r="F182" s="35"/>
      <c r="G182" s="15"/>
      <c r="H182" s="15"/>
      <c r="I182" s="15"/>
      <c r="J182" s="15"/>
      <c r="K182" s="15"/>
      <c r="L182" s="15"/>
      <c r="M182" s="15"/>
      <c r="N182" s="16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</row>
    <row r="183" spans="1:64" ht="12.75">
      <c r="A183" s="15"/>
      <c r="B183" s="15"/>
      <c r="C183" s="15"/>
      <c r="D183" s="15"/>
      <c r="E183" s="15"/>
      <c r="F183" s="16"/>
      <c r="G183" s="48"/>
      <c r="H183" s="48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</row>
    <row r="184" spans="1:64" ht="12.75">
      <c r="A184" s="15"/>
      <c r="B184" s="15"/>
      <c r="C184" s="15"/>
      <c r="D184" s="15"/>
      <c r="E184" s="15"/>
      <c r="F184" s="35"/>
      <c r="G184" s="48"/>
      <c r="H184" s="48"/>
      <c r="I184" s="15"/>
      <c r="J184" s="15"/>
      <c r="K184" s="15"/>
      <c r="L184" s="15"/>
      <c r="M184" s="15"/>
      <c r="N184" s="16"/>
      <c r="O184" s="44"/>
      <c r="P184" s="44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</row>
    <row r="185" spans="1:64" ht="12.75">
      <c r="A185" s="15"/>
      <c r="B185" s="15"/>
      <c r="C185" s="15"/>
      <c r="D185" s="15"/>
      <c r="E185" s="15"/>
      <c r="F185" s="35"/>
      <c r="G185" s="48"/>
      <c r="H185" s="48"/>
      <c r="I185" s="15"/>
      <c r="J185" s="15"/>
      <c r="K185" s="15"/>
      <c r="L185" s="15"/>
      <c r="M185" s="15"/>
      <c r="N185" s="27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</row>
    <row r="186" spans="1:64" ht="12.75">
      <c r="A186" s="15"/>
      <c r="B186" s="15"/>
      <c r="C186" s="15"/>
      <c r="D186" s="15"/>
      <c r="E186" s="15"/>
      <c r="F186" s="35"/>
      <c r="G186" s="48"/>
      <c r="H186" s="48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</row>
    <row r="187" spans="1:64" ht="12.75">
      <c r="A187" s="15"/>
      <c r="B187" s="15"/>
      <c r="C187" s="15"/>
      <c r="D187" s="15"/>
      <c r="E187" s="15"/>
      <c r="F187" s="35"/>
      <c r="G187" s="48"/>
      <c r="H187" s="48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</row>
    <row r="188" spans="1:64" ht="12.75">
      <c r="A188" s="15"/>
      <c r="B188" s="15"/>
      <c r="C188" s="15"/>
      <c r="D188" s="15"/>
      <c r="E188" s="15"/>
      <c r="F188" s="35"/>
      <c r="G188" s="48"/>
      <c r="H188" s="48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</row>
    <row r="189" spans="1:64" ht="12.75">
      <c r="A189" s="15"/>
      <c r="B189" s="15"/>
      <c r="C189" s="15"/>
      <c r="D189" s="15"/>
      <c r="E189" s="15"/>
      <c r="F189" s="15"/>
      <c r="G189" s="44"/>
      <c r="H189" s="44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</row>
    <row r="190" spans="1:64" s="56" customFormat="1" ht="12.75">
      <c r="A190" s="40"/>
      <c r="B190" s="55"/>
      <c r="C190" s="55"/>
      <c r="D190" s="55"/>
      <c r="E190" s="55"/>
      <c r="F190" s="37"/>
      <c r="G190" s="44"/>
      <c r="H190" s="44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</row>
    <row r="191" spans="1:64" s="56" customFormat="1" ht="12.75">
      <c r="A191" s="40"/>
      <c r="B191" s="55"/>
      <c r="C191" s="55"/>
      <c r="D191" s="55"/>
      <c r="E191" s="55"/>
      <c r="F191" s="57"/>
      <c r="G191" s="58"/>
      <c r="H191" s="58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</row>
    <row r="192" spans="1:64" ht="12.75">
      <c r="A192" s="15"/>
      <c r="B192" s="43"/>
      <c r="C192" s="15"/>
      <c r="D192" s="15"/>
      <c r="E192" s="15"/>
      <c r="F192" s="45"/>
      <c r="G192" s="48"/>
      <c r="H192" s="48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</row>
    <row r="193" spans="1:64" ht="12.75">
      <c r="A193" s="15"/>
      <c r="B193" s="43"/>
      <c r="C193" s="15"/>
      <c r="D193" s="15"/>
      <c r="E193" s="15"/>
      <c r="F193" s="45"/>
      <c r="G193" s="48"/>
      <c r="H193" s="48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</row>
    <row r="194" spans="1:64" ht="12.75">
      <c r="A194" s="15"/>
      <c r="B194" s="15"/>
      <c r="C194" s="15"/>
      <c r="D194" s="15"/>
      <c r="E194" s="15"/>
      <c r="F194" s="27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</row>
    <row r="195" spans="1:64" ht="12.75">
      <c r="A195" s="15"/>
      <c r="B195" s="43"/>
      <c r="C195" s="15"/>
      <c r="D195" s="15"/>
      <c r="E195" s="15"/>
      <c r="F195" s="27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</row>
    <row r="196" spans="1:64" ht="12.75">
      <c r="A196" s="15"/>
      <c r="B196" s="15"/>
      <c r="C196" s="15"/>
      <c r="D196" s="15"/>
      <c r="E196" s="15"/>
      <c r="F196" s="27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</row>
    <row r="197" spans="1:64" ht="12.75">
      <c r="A197" s="15"/>
      <c r="B197" s="15"/>
      <c r="C197" s="15"/>
      <c r="D197" s="15"/>
      <c r="E197" s="15"/>
      <c r="F197" s="27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</row>
    <row r="198" spans="1:64" ht="12.75">
      <c r="A198" s="15"/>
      <c r="B198" s="15"/>
      <c r="C198" s="15"/>
      <c r="D198" s="15"/>
      <c r="E198" s="15"/>
      <c r="F198" s="27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</row>
    <row r="199" spans="1:64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</row>
    <row r="200" spans="1:64" ht="12.75">
      <c r="A200" s="15"/>
      <c r="B200" s="15"/>
      <c r="C200" s="15"/>
      <c r="D200" s="15"/>
      <c r="E200" s="15"/>
      <c r="F200" s="27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</row>
    <row r="201" spans="1:64" ht="12.75">
      <c r="A201" s="15"/>
      <c r="B201" s="15"/>
      <c r="C201" s="15"/>
      <c r="D201" s="15"/>
      <c r="E201" s="15"/>
      <c r="F201" s="3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</row>
    <row r="202" spans="1:64" ht="12.75">
      <c r="A202" s="15"/>
      <c r="B202" s="15"/>
      <c r="C202" s="15"/>
      <c r="D202" s="15"/>
      <c r="E202" s="15"/>
      <c r="F202" s="16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</row>
    <row r="203" spans="1:64" ht="12.75">
      <c r="A203" s="15"/>
      <c r="B203" s="15"/>
      <c r="C203" s="15"/>
      <c r="D203" s="15"/>
      <c r="E203" s="15"/>
      <c r="F203" s="3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</row>
    <row r="204" spans="1:64" ht="12.75">
      <c r="A204" s="15"/>
      <c r="B204" s="15"/>
      <c r="C204" s="15"/>
      <c r="D204" s="15"/>
      <c r="E204" s="15"/>
      <c r="F204" s="16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</row>
    <row r="205" spans="1:64" ht="12.75">
      <c r="A205" s="15"/>
      <c r="B205" s="15"/>
      <c r="C205" s="15"/>
      <c r="D205" s="15"/>
      <c r="E205" s="15"/>
      <c r="F205" s="16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</row>
    <row r="206" spans="1:64" ht="12.75">
      <c r="A206" s="15"/>
      <c r="B206" s="15"/>
      <c r="C206" s="15"/>
      <c r="D206" s="15"/>
      <c r="E206" s="15"/>
      <c r="F206" s="3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</row>
    <row r="207" spans="1:64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</row>
    <row r="208" spans="1:64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</row>
    <row r="209" spans="1:64" ht="12.75">
      <c r="A209" s="15"/>
      <c r="B209" s="15"/>
      <c r="C209" s="15"/>
      <c r="D209" s="15"/>
      <c r="E209" s="15"/>
      <c r="F209" s="27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</row>
    <row r="210" spans="1:64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</row>
    <row r="211" spans="1:64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</row>
    <row r="212" spans="1:64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</row>
    <row r="213" spans="1:64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</row>
    <row r="214" spans="1:64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</row>
    <row r="215" spans="1:64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</row>
    <row r="216" spans="1:64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</row>
    <row r="217" spans="1:64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</row>
    <row r="218" spans="1:64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</row>
    <row r="219" spans="1:64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</row>
    <row r="220" spans="1:64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</row>
    <row r="221" spans="1:64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</row>
    <row r="222" spans="1:64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</row>
    <row r="223" spans="1:64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</row>
    <row r="224" spans="1:64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</row>
    <row r="225" spans="1:64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</row>
    <row r="226" spans="1:64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</row>
    <row r="227" spans="1:64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</row>
    <row r="228" spans="1:64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</row>
    <row r="229" spans="1:64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</row>
    <row r="230" spans="1:64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</row>
    <row r="231" spans="1:64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</row>
    <row r="232" spans="1:64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</row>
    <row r="233" spans="1:64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</row>
    <row r="234" spans="1:64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</row>
    <row r="235" spans="1:64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</row>
    <row r="236" spans="1:64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</row>
    <row r="237" spans="1:64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</row>
    <row r="238" spans="1:64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</row>
    <row r="239" spans="1:64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</row>
    <row r="240" spans="1:64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</row>
    <row r="241" spans="1:64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</row>
    <row r="242" spans="1:64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</row>
    <row r="243" spans="1:38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</row>
    <row r="244" spans="1:38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</row>
    <row r="245" spans="1:38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</row>
    <row r="246" spans="1:38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</row>
    <row r="247" spans="1:38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</row>
    <row r="248" spans="1:38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</row>
    <row r="249" spans="1:38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</row>
    <row r="250" spans="1:38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</row>
    <row r="251" spans="1:38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</row>
    <row r="252" spans="1:38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</row>
    <row r="253" spans="1:38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</row>
    <row r="254" spans="1:38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</row>
    <row r="255" spans="1:38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</row>
    <row r="256" spans="1:38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</row>
    <row r="257" spans="1:38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</row>
    <row r="258" spans="1:38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</row>
    <row r="259" spans="1:38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</row>
    <row r="260" spans="1:38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</row>
    <row r="261" spans="1:38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</row>
    <row r="262" spans="1:38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</row>
    <row r="263" spans="1:38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</row>
    <row r="264" spans="1:38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</row>
    <row r="265" spans="1:38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</row>
    <row r="266" spans="1:38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</row>
    <row r="267" spans="1:38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</row>
    <row r="268" spans="1:38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</row>
    <row r="269" spans="1:38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</row>
    <row r="270" spans="1:38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</row>
    <row r="271" spans="1:38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</row>
    <row r="272" spans="1:38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</row>
    <row r="273" spans="1:38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</row>
    <row r="274" spans="1:38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</row>
    <row r="275" spans="1:38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</row>
    <row r="276" spans="1:38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</row>
    <row r="277" spans="1:38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</row>
    <row r="278" spans="1:38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</row>
    <row r="279" spans="1:38" ht="12.7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</row>
    <row r="280" spans="1:38" ht="12.7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</row>
    <row r="281" spans="1:38" ht="12.7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</row>
    <row r="282" spans="1:38" ht="12.7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</row>
    <row r="283" spans="1:38" ht="12.7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</row>
    <row r="284" spans="1:38" ht="12.7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</row>
    <row r="285" spans="1:38" ht="12.7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</row>
    <row r="286" spans="1:38" ht="12.7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</row>
    <row r="287" spans="1:38" ht="12.7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</row>
    <row r="288" spans="1:38" ht="12.7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</row>
    <row r="289" spans="1:38" ht="12.7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</row>
    <row r="290" spans="1:38" ht="12.7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</row>
    <row r="291" spans="1:38" ht="12.7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</row>
    <row r="292" spans="1:38" ht="12.7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</row>
    <row r="293" spans="1:38" ht="12.7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</row>
    <row r="294" spans="1:38" ht="12.7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</row>
    <row r="295" spans="1:38" ht="12.7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</row>
    <row r="296" spans="1:38" ht="12.7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</row>
    <row r="297" spans="1:38" ht="12.7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</row>
    <row r="298" spans="1:38" ht="12.7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</row>
    <row r="299" spans="1:38" ht="12.7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</row>
    <row r="300" spans="1:38" ht="12.7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</row>
    <row r="301" spans="1:38" ht="12.7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</row>
    <row r="302" spans="1:38" ht="12.7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</row>
    <row r="303" spans="1:38" ht="12.7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</row>
    <row r="304" spans="1:38" ht="12.7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</row>
    <row r="305" spans="1:38" ht="12.7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</row>
    <row r="306" spans="1:38" ht="12.7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</row>
    <row r="307" spans="1:38" ht="12.7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</row>
    <row r="308" spans="1:38" ht="12.7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</row>
    <row r="309" spans="1:38" ht="12.7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</row>
    <row r="310" spans="1:38" ht="12.7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</row>
    <row r="311" spans="1:38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</row>
    <row r="312" spans="1:38" ht="12.7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</row>
    <row r="313" spans="1:38" ht="12.7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</row>
    <row r="314" spans="1:38" ht="12.7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</row>
    <row r="315" spans="1:38" ht="12.7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</row>
    <row r="316" spans="1:38" ht="12.7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</row>
    <row r="317" spans="1:38" ht="12.7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</row>
    <row r="318" spans="1:38" ht="12.7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</row>
    <row r="319" spans="1:38" ht="12.7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</row>
    <row r="320" spans="1:38" ht="12.7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</row>
    <row r="321" spans="1:38" ht="12.7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</row>
    <row r="322" spans="1:38" ht="12.7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</row>
    <row r="323" spans="1:38" ht="12.7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</row>
    <row r="324" spans="1:38" ht="12.7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</row>
    <row r="325" spans="1:38" ht="12.7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</row>
    <row r="326" spans="1:38" ht="12.7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</row>
    <row r="327" spans="1:38" ht="12.7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</row>
    <row r="328" spans="1:38" ht="12.7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</row>
    <row r="329" spans="1:38" ht="12.7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</row>
    <row r="330" spans="1:38" ht="12.7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</row>
    <row r="331" spans="1:38" ht="12.7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</row>
    <row r="332" spans="1:38" ht="12.7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</row>
    <row r="333" spans="1:38" ht="12.7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</row>
    <row r="334" spans="1:38" ht="12.7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</row>
    <row r="335" spans="1:38" ht="12.7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</row>
    <row r="336" spans="1:38" ht="12.7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</row>
    <row r="337" spans="1:38" ht="12.7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</row>
    <row r="338" spans="1:38" ht="12.7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</row>
    <row r="339" spans="1:38" ht="12.7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</row>
    <row r="340" spans="1:38" ht="12.7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</row>
    <row r="341" spans="1:38" ht="12.7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</row>
    <row r="342" spans="1:38" ht="12.7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</row>
    <row r="343" spans="1:38" ht="12.7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</row>
    <row r="344" spans="1:38" ht="12.7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</row>
    <row r="345" spans="1:38" ht="12.7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</row>
    <row r="346" spans="1:38" ht="12.7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</row>
    <row r="347" spans="1:38" ht="12.7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</row>
    <row r="348" spans="1:38" ht="12.7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</row>
    <row r="349" spans="1:38" ht="12.7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</row>
    <row r="350" spans="1:38" ht="12.7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</row>
    <row r="351" spans="1:38" ht="12.7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</row>
    <row r="352" spans="1:38" ht="12.7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</row>
    <row r="353" spans="1:38" ht="12.7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</row>
    <row r="354" spans="1:38" ht="12.7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</row>
    <row r="355" spans="1:16" ht="12.7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</row>
    <row r="356" spans="1:16" ht="12.7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</row>
    <row r="357" spans="1:16" ht="12.7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</row>
    <row r="358" spans="1:16" ht="12.7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</row>
    <row r="359" spans="1:16" ht="12.7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</row>
    <row r="360" spans="1:16" ht="12.7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</row>
    <row r="361" spans="1:16" ht="12.7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</row>
    <row r="362" spans="1:16" ht="12.7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</row>
    <row r="363" spans="1:16" ht="12.7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</row>
    <row r="364" spans="1:16" ht="12.7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</row>
    <row r="365" spans="1:16" ht="12.7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</row>
    <row r="366" spans="1:16" ht="12.7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</row>
    <row r="367" spans="1:16" ht="12.7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</row>
    <row r="368" spans="1:16" ht="12.7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</row>
    <row r="369" spans="1:16" ht="12.7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</row>
    <row r="370" spans="1:16" ht="12.7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</row>
    <row r="371" spans="1:16" ht="12.7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</row>
    <row r="372" spans="1:16" ht="12.7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</row>
    <row r="373" spans="1:16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</row>
    <row r="374" spans="1:16" ht="12.7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</row>
    <row r="375" spans="1:16" ht="12.7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</row>
    <row r="376" spans="1:16" ht="12.7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</row>
    <row r="377" spans="1:16" ht="12.7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</row>
    <row r="378" spans="1:16" ht="12.7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</row>
    <row r="379" spans="1:16" ht="12.7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</row>
    <row r="380" spans="1:16" ht="12.7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</row>
    <row r="381" spans="1:16" ht="12.7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</row>
    <row r="382" spans="1:16" ht="12.7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</row>
    <row r="383" spans="1:16" ht="12.7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</row>
    <row r="384" spans="1:16" ht="12.7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</row>
    <row r="385" spans="1:16" ht="12.7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</row>
    <row r="386" spans="1:16" ht="12.7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</row>
    <row r="387" spans="1:16" ht="12.7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</row>
    <row r="388" spans="1:16" ht="12.7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</row>
    <row r="389" spans="1:16" ht="12.7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</row>
    <row r="390" spans="1:16" ht="12.7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</row>
  </sheetData>
  <sheetProtection/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PPT</dc:creator>
  <cp:keywords/>
  <dc:description/>
  <cp:lastModifiedBy>Iva Schmidtova</cp:lastModifiedBy>
  <cp:lastPrinted>2014-09-23T11:37:08Z</cp:lastPrinted>
  <dcterms:created xsi:type="dcterms:W3CDTF">2001-02-19T08:11:13Z</dcterms:created>
  <dcterms:modified xsi:type="dcterms:W3CDTF">2014-09-26T09:23:34Z</dcterms:modified>
  <cp:category/>
  <cp:version/>
  <cp:contentType/>
  <cp:contentStatus/>
</cp:coreProperties>
</file>