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uláře\"/>
    </mc:Choice>
  </mc:AlternateContent>
  <workbookProtection workbookPassword="C25A" lockStructure="1"/>
  <bookViews>
    <workbookView xWindow="480" yWindow="120" windowWidth="25440" windowHeight="12585"/>
  </bookViews>
  <sheets>
    <sheet name="List1" sheetId="1" r:id="rId1"/>
    <sheet name="List2" sheetId="2" state="very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62913"/>
  <customWorkbookViews>
    <customWorkbookView name="Miroslav Sojka – osobní zobrazení" guid="{8F9FBFFA-F52C-4193-A753-5F2A741629FB}" mergeInterval="0" personalView="1" maximized="1" windowWidth="1920" windowHeight="855" activeSheetId="1"/>
    <customWorkbookView name="Jakub Horky – osobní zobrazení" guid="{97709A57-3904-4718-9D93-87D63F8AD5A1}" mergeInterval="0" personalView="1" maximized="1" windowWidth="1676" windowHeight="825" activeSheetId="2"/>
    <customWorkbookView name="Karel Beran – osobní zobrazení" guid="{066C8017-140E-4180-9A61-453861267AAC}" mergeInterval="0" personalView="1" maximized="1" windowWidth="1916" windowHeight="854" activeSheetId="1" showComments="commIndAndComment"/>
  </customWorkbookViews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A7" i="1" s="1"/>
  <c r="I22" i="2"/>
  <c r="I3" i="2"/>
  <c r="A5" i="1" l="1"/>
  <c r="M1" i="2"/>
  <c r="M8" i="2" s="1"/>
  <c r="F5" i="1"/>
  <c r="A26" i="1"/>
  <c r="A20" i="1"/>
  <c r="A12" i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<sst xmlns="http://schemas.openxmlformats.org/spreadsheetml/2006/main" count="185" uniqueCount="110">
  <si>
    <t>Příjmení a jméno:</t>
  </si>
  <si>
    <t>Datum narození:</t>
  </si>
  <si>
    <t>Adresa, PSČ:</t>
  </si>
  <si>
    <t>E-mail:</t>
  </si>
  <si>
    <t>Tel.:</t>
  </si>
  <si>
    <t>Ročník:</t>
  </si>
  <si>
    <t>Písemná podoba diplomové práce odevzdána dne:</t>
  </si>
  <si>
    <t>Lhůta 90 dnů pro obhájení DP uplyne dne:</t>
  </si>
  <si>
    <t>Datum</t>
  </si>
  <si>
    <t xml:space="preserve">Složení komise pro 1. část státní zkoušky </t>
  </si>
  <si>
    <t>Předseda:</t>
  </si>
  <si>
    <t>Podpis</t>
  </si>
  <si>
    <t>Vyjádření proděkana pro magisterský studijní program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</si>
  <si>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</si>
  <si>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</si>
  <si>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</si>
  <si>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</si>
  <si>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</si>
  <si>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Termín 1. části státní závěrečné zkoušky</t>
  </si>
  <si>
    <t>místo:</t>
  </si>
  <si>
    <t>Podpis studenta</t>
  </si>
  <si>
    <t>datum a hodina:</t>
  </si>
  <si>
    <t>Vedoucí DP:</t>
  </si>
  <si>
    <t>Oponent DP:</t>
  </si>
  <si>
    <t>Termín 2. části státní závěrečné zkoušky</t>
  </si>
  <si>
    <t xml:space="preserve">Složení komise pro 2. část státní zkoušky 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</si>
  <si>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</si>
  <si>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</si>
  <si>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</si>
  <si>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</si>
  <si>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</si>
  <si>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</si>
  <si>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</si>
  <si>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</si>
  <si>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</si>
  <si>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</si>
  <si>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</si>
  <si>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</si>
  <si>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</si>
  <si>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</si>
  <si>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</si>
  <si>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</si>
  <si>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</si>
  <si>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</si>
  <si>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</si>
  <si>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</si>
  <si>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</si>
  <si>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</si>
  <si>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</si>
  <si>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</si>
  <si>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</si>
  <si>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</si>
  <si>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</si>
  <si>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</si>
  <si>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</si>
  <si>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</si>
  <si>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</si>
  <si>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</si>
  <si>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</si>
  <si>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</si>
  <si>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</si>
  <si>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</si>
  <si>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</si>
  <si>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</si>
  <si>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</si>
  <si>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</si>
  <si>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</si>
  <si>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</si>
  <si>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</si>
  <si>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</si>
  <si>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</si>
  <si>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</si>
  <si>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</si>
  <si>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</si>
  <si>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</si>
  <si>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</si>
  <si>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</si>
  <si>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</si>
  <si>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</si>
  <si>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</si>
  <si>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</si>
  <si>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</si>
  <si>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</si>
  <si>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</si>
  <si>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</si>
  <si>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</si>
  <si>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</si>
  <si>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</si>
  <si>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</si>
  <si>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</si>
  <si>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</si>
  <si>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</si>
  <si>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</si>
  <si>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</si>
  <si>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</si>
  <si>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</si>
  <si>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</si>
  <si>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</si>
  <si>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Žádám o stanovení termínu 1. a 2. části státní závěrečné zkoušky</t>
  </si>
  <si>
    <t>ZVOLTE oborové zaměření 1. a 2. části SZ</t>
  </si>
  <si>
    <t>katedry pracovního práva a PSZ</t>
  </si>
  <si>
    <t>katedry práva pracovního práva a PSZ</t>
  </si>
  <si>
    <t>Podmínky pro 1. a 2. části státní zkoušky splněny dne:</t>
  </si>
  <si>
    <t>Karel Konopka</t>
  </si>
  <si>
    <t>Za Velkou Horou 96, 252 67  Statenice</t>
  </si>
  <si>
    <t>karel.konopka@mujmail.cz</t>
  </si>
  <si>
    <t>Marie Švehlová</t>
  </si>
  <si>
    <t>Alena Vacková</t>
  </si>
  <si>
    <t>Pozitivní a negativní koncepce lidských práv</t>
  </si>
  <si>
    <t>doc. JUDr. Zdeněk Kühn, LL.M.,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</si>
</sst>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6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top" wrapText="1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6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5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3" xfId="0" applyFont="1" applyBorder="1" applyAlignment="1" applyProtection="1">
      <alignment horizontal="right" shrinkToFit="1"/>
      <protection hidden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0" fontId="0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horizontal="right" vertical="center" indent="6"/>
      <protection hidden="1"/>
    </xf>
    <xf numFmtId="165" fontId="3" fillId="0" borderId="17" xfId="0" applyNumberFormat="1" applyFont="1" applyBorder="1" applyAlignment="1" applyProtection="1">
      <alignment horizontal="right" vertical="center" indent="6"/>
      <protection hidden="1"/>
    </xf>
    <xf numFmtId="164" fontId="3" fillId="0" borderId="6" xfId="0" applyNumberFormat="1" applyFont="1" applyFill="1" applyBorder="1" applyAlignment="1" applyProtection="1">
      <alignment horizontal="right" vertical="center" indent="6"/>
    </xf>
    <xf numFmtId="164" fontId="3" fillId="0" borderId="17" xfId="0" applyNumberFormat="1" applyFont="1" applyFill="1" applyBorder="1" applyAlignment="1" applyProtection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left" vertical="center" indent="1" shrinkToFit="1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5" fontId="3" fillId="3" borderId="17" xfId="0" applyNumberFormat="1" applyFont="1" applyFill="1" applyBorder="1" applyAlignment="1" applyProtection="1">
      <alignment horizontal="right" vertical="center" indent="6"/>
      <protection locked="0" hidden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 indent="3"/>
    </xf>
    <xf numFmtId="0" fontId="3" fillId="0" borderId="36" xfId="0" applyFont="1" applyBorder="1" applyAlignment="1">
      <alignment horizontal="left" vertical="center" wrapText="1" indent="3"/>
    </xf>
    <xf numFmtId="0" fontId="0" fillId="0" borderId="3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2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4"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2" noThreeD="1" sel="1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U35"/>
  <sheetViews>
    <sheetView showGridLines="0" tabSelected="1" zoomScaleNormal="100" zoomScalePageLayoutView="115" workbookViewId="0">
      <selection activeCell="L12" sqref="L12:M12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63" t="s">
        <v>99</v>
      </c>
      <c r="B1" s="63"/>
      <c r="C1" s="63"/>
      <c r="D1" s="63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thickBot="1" x14ac:dyDescent="0.3">
      <c r="A2" s="64"/>
      <c r="B2" s="64"/>
      <c r="C2" s="64"/>
      <c r="D2" s="64"/>
      <c r="E2" s="4"/>
      <c r="F2" s="4"/>
      <c r="G2" s="4"/>
      <c r="H2" s="4"/>
      <c r="I2" s="4"/>
      <c r="J2" s="4"/>
      <c r="K2" s="4"/>
      <c r="L2" s="4"/>
      <c r="M2" s="4"/>
    </row>
    <row r="3" spans="1:21" s="2" customFormat="1" ht="16.5" customHeight="1" thickTop="1" x14ac:dyDescent="0.25">
      <c r="A3" s="9" t="s">
        <v>0</v>
      </c>
      <c r="B3" s="82" t="s">
        <v>103</v>
      </c>
      <c r="C3" s="82"/>
      <c r="D3" s="82"/>
      <c r="E3" s="11" t="s">
        <v>1</v>
      </c>
      <c r="F3" s="49">
        <v>31511</v>
      </c>
      <c r="G3" s="11" t="s">
        <v>5</v>
      </c>
      <c r="H3" s="50">
        <v>5</v>
      </c>
      <c r="I3" s="8"/>
      <c r="J3" s="11" t="s">
        <v>4</v>
      </c>
      <c r="K3" s="67">
        <v>605289300</v>
      </c>
      <c r="L3" s="67"/>
      <c r="M3" s="68"/>
    </row>
    <row r="4" spans="1:21" ht="15" customHeight="1" x14ac:dyDescent="0.25">
      <c r="A4" s="12" t="s">
        <v>2</v>
      </c>
      <c r="B4" s="54" t="s">
        <v>104</v>
      </c>
      <c r="C4" s="54"/>
      <c r="D4" s="54"/>
      <c r="E4" s="54"/>
      <c r="F4" s="54"/>
      <c r="G4" s="13" t="s">
        <v>3</v>
      </c>
      <c r="H4" s="57" t="s">
        <v>105</v>
      </c>
      <c r="I4" s="57"/>
      <c r="J4" s="58"/>
      <c r="K4" s="58"/>
      <c r="L4" s="58"/>
      <c r="M4" s="59"/>
      <c r="Q4" s="5"/>
    </row>
    <row r="5" spans="1:21" ht="17.25" customHeight="1" x14ac:dyDescent="0.25">
      <c r="A5" s="52" t="str">
        <f xml:space="preserve"> "Sekretářka "&amp; VLOOKUP(List2!$A$1,List2!$A$3:$M$23,3,FALSE)&amp;":"</f>
        <v>Sekretářka katedry národního hospodářství:</v>
      </c>
      <c r="B5" s="53"/>
      <c r="C5" s="53"/>
      <c r="D5" s="74" t="s">
        <v>106</v>
      </c>
      <c r="E5" s="74"/>
      <c r="F5" s="53" t="str">
        <f>" " &amp; VLOOKUP(List2!$A$1,List2!$A$3:$M$23,7,FALSE)</f>
        <v xml:space="preserve"> Sekretářka katedry obchodního práva:</v>
      </c>
      <c r="G5" s="53"/>
      <c r="H5" s="53"/>
      <c r="I5" s="14"/>
      <c r="J5" s="75" t="s">
        <v>107</v>
      </c>
      <c r="K5" s="75"/>
      <c r="L5" s="75"/>
      <c r="M5" s="76"/>
      <c r="Q5" s="5"/>
    </row>
    <row r="6" spans="1:21" ht="6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8"/>
      <c r="Q6" s="5"/>
    </row>
    <row r="7" spans="1:21" ht="37.5" customHeight="1" x14ac:dyDescent="0.25">
      <c r="A7" s="60" t="str">
        <f>"ŽÁDOST O STANOVENÍ TERMÍNU PRVNÍ " &amp; IF(VLOOKUP(List2!$A$1,List2!$A$3:$M$23,9,FALSE), "A DRUHÉ ", "") &amp; "ČÁSTI STÁTNÍ ZÁVĚREČNÉ ZKOUŠKY Z" &amp; IF(LEFT(VLOOKUP(List2!$A$1,List2!$A$3:$M$23,6,FALSE),1)="S","E","") &amp; " "&amp; VLOOKUP(List2!$A$1,List2!$A$3:$M$23,6,FALSE) &amp; IF(VLOOKUP(List2!$A$1,List2!$A$3:$M$23,9,FALSE), "", CHAR(10) &amp; " A DRUHÉ ČÁSTI Z" &amp; IF(LEFT(VLOOKUP(List2!$A$1,List2!$A$3:$M$23,5,FALSE),1)="S","E","") &amp; " " &amp;  VLOOKUP(List2!$A$1,List2!$A$3:$M$23,5,FALSE))</f>
        <v>ŽÁDOST O STANOVENÍ TERMÍNU PRVNÍ ČÁSTI STÁTNÍ ZÁVĚREČNÉ ZKOUŠKY Z TEORIE NÁRODNÍHO HOSPODÁŘSTVÍ
 A DRUHÉ ČÁSTI Z OBCHODNÍHO PRÁVA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  <c r="Q7" s="6"/>
    </row>
    <row r="8" spans="1:21" ht="15.75" customHeight="1" x14ac:dyDescent="0.25">
      <c r="A8" s="10" t="s">
        <v>98</v>
      </c>
      <c r="B8" s="17"/>
      <c r="C8" s="17"/>
      <c r="D8" s="17"/>
      <c r="E8" s="17"/>
      <c r="F8" s="17"/>
      <c r="G8" s="17"/>
      <c r="H8" s="85"/>
      <c r="I8" s="85"/>
      <c r="J8" s="85"/>
      <c r="K8" s="85"/>
      <c r="L8" s="17"/>
      <c r="M8" s="18"/>
      <c r="Q8" s="6"/>
    </row>
    <row r="9" spans="1:21" ht="15.75" customHeight="1" x14ac:dyDescent="0.25">
      <c r="A9" s="69" t="s">
        <v>14</v>
      </c>
      <c r="B9" s="70"/>
      <c r="C9" s="55" t="s">
        <v>108</v>
      </c>
      <c r="D9" s="55"/>
      <c r="E9" s="55"/>
      <c r="F9" s="55"/>
      <c r="G9" s="55"/>
      <c r="H9" s="55"/>
      <c r="I9" s="55"/>
      <c r="J9" s="55"/>
      <c r="K9" s="55"/>
      <c r="L9" s="55"/>
      <c r="M9" s="56"/>
      <c r="Q9" s="6"/>
    </row>
    <row r="10" spans="1:21" ht="15.75" customHeight="1" x14ac:dyDescent="0.25">
      <c r="A10" s="69" t="s">
        <v>15</v>
      </c>
      <c r="B10" s="70"/>
      <c r="C10" s="55" t="s">
        <v>109</v>
      </c>
      <c r="D10" s="55"/>
      <c r="E10" s="55"/>
      <c r="F10" s="71"/>
      <c r="G10" s="71"/>
      <c r="H10" s="71"/>
      <c r="I10" s="71"/>
      <c r="J10" s="71"/>
      <c r="K10" s="71"/>
      <c r="L10" s="80"/>
      <c r="M10" s="81"/>
      <c r="Q10" s="6"/>
    </row>
    <row r="11" spans="1:21" ht="15.75" customHeight="1" thickBot="1" x14ac:dyDescent="0.3">
      <c r="A11" s="72" t="s">
        <v>6</v>
      </c>
      <c r="B11" s="73"/>
      <c r="C11" s="73"/>
      <c r="D11" s="73"/>
      <c r="E11" s="51">
        <v>43024</v>
      </c>
      <c r="F11" s="71" t="s">
        <v>7</v>
      </c>
      <c r="G11" s="71"/>
      <c r="H11" s="71"/>
      <c r="I11" s="71"/>
      <c r="J11" s="71"/>
      <c r="K11" s="71"/>
      <c r="L11" s="78">
        <f>VLOOKUP(MONTH(E11),List2!$L$3:$M$14,2,FALSE)</f>
        <v>43114</v>
      </c>
      <c r="M11" s="79"/>
      <c r="Q11" s="6"/>
    </row>
    <row r="12" spans="1:21" ht="15.75" customHeight="1" thickTop="1" x14ac:dyDescent="0.25">
      <c r="A12" s="83" t="str">
        <f>"Vyjádření sekretářky "&amp;VLOOKUP(List2!$A$1,List2!$A$3:$M$23,3,FALSE)</f>
        <v>Vyjádření sekretářky katedry národního hospodářství</v>
      </c>
      <c r="B12" s="84"/>
      <c r="C12" s="84"/>
      <c r="D12" s="84"/>
      <c r="E12" s="84"/>
      <c r="F12" s="86" t="s">
        <v>102</v>
      </c>
      <c r="G12" s="71"/>
      <c r="H12" s="71"/>
      <c r="I12" s="71"/>
      <c r="J12" s="71"/>
      <c r="K12" s="71"/>
      <c r="L12" s="103">
        <v>43003</v>
      </c>
      <c r="M12" s="104"/>
      <c r="Q12" s="5"/>
    </row>
    <row r="13" spans="1:21" ht="18" customHeight="1" x14ac:dyDescent="0.25">
      <c r="A13" s="97" t="s">
        <v>85</v>
      </c>
      <c r="B13" s="98"/>
      <c r="C13" s="98"/>
      <c r="D13" s="98"/>
      <c r="E13" s="99"/>
      <c r="F13" s="19"/>
      <c r="G13" s="20"/>
      <c r="H13" s="20"/>
      <c r="I13" s="20"/>
      <c r="J13" s="20"/>
      <c r="K13" s="20"/>
      <c r="L13" s="20"/>
      <c r="M13" s="21"/>
      <c r="Q13" s="5"/>
      <c r="U13" s="6"/>
    </row>
    <row r="14" spans="1:21" ht="14.25" customHeight="1" x14ac:dyDescent="0.25">
      <c r="A14" s="32"/>
      <c r="B14" s="22"/>
      <c r="C14" s="23"/>
      <c r="D14" s="22"/>
      <c r="E14" s="22"/>
      <c r="F14" s="15"/>
      <c r="G14" s="77"/>
      <c r="H14" s="77"/>
      <c r="I14" s="23"/>
      <c r="J14" s="77"/>
      <c r="K14" s="77"/>
      <c r="L14" s="77"/>
      <c r="M14" s="102"/>
      <c r="Q14" s="5"/>
      <c r="U14" s="6"/>
    </row>
    <row r="15" spans="1:21" s="1" customFormat="1" ht="18" customHeight="1" thickBot="1" x14ac:dyDescent="0.3">
      <c r="A15" s="100" t="s">
        <v>8</v>
      </c>
      <c r="B15" s="101"/>
      <c r="C15" s="24"/>
      <c r="D15" s="101" t="s">
        <v>11</v>
      </c>
      <c r="E15" s="101"/>
      <c r="F15" s="25"/>
      <c r="G15" s="93" t="s">
        <v>8</v>
      </c>
      <c r="H15" s="93"/>
      <c r="I15" s="26"/>
      <c r="J15" s="94" t="s">
        <v>20</v>
      </c>
      <c r="K15" s="94"/>
      <c r="L15" s="94"/>
      <c r="M15" s="95"/>
      <c r="P15"/>
      <c r="Q15" s="5"/>
    </row>
    <row r="16" spans="1:21" ht="15.75" customHeight="1" x14ac:dyDescent="0.25">
      <c r="A16" s="107" t="s">
        <v>18</v>
      </c>
      <c r="B16" s="108"/>
      <c r="C16" s="108"/>
      <c r="D16" s="109"/>
      <c r="E16" s="110" t="s">
        <v>9</v>
      </c>
      <c r="F16" s="111"/>
      <c r="G16" s="111"/>
      <c r="H16" s="111"/>
      <c r="I16" s="111"/>
      <c r="J16" s="111"/>
      <c r="K16" s="111"/>
      <c r="L16" s="111"/>
      <c r="M16" s="112"/>
    </row>
    <row r="17" spans="1:13" ht="15.75" customHeight="1" x14ac:dyDescent="0.25">
      <c r="A17" s="33" t="s">
        <v>21</v>
      </c>
      <c r="B17" s="96"/>
      <c r="C17" s="96"/>
      <c r="D17" s="96"/>
      <c r="E17" s="87" t="s">
        <v>10</v>
      </c>
      <c r="F17" s="87"/>
      <c r="G17" s="89" t="s">
        <v>22</v>
      </c>
      <c r="H17" s="89"/>
      <c r="I17" s="89"/>
      <c r="J17" s="89"/>
      <c r="K17" s="87" t="s">
        <v>23</v>
      </c>
      <c r="L17" s="87"/>
      <c r="M17" s="90"/>
    </row>
    <row r="18" spans="1:13" ht="15.75" customHeight="1" x14ac:dyDescent="0.25">
      <c r="A18" s="33" t="s">
        <v>19</v>
      </c>
      <c r="B18" s="96"/>
      <c r="C18" s="96"/>
      <c r="D18" s="96"/>
      <c r="E18" s="87"/>
      <c r="F18" s="87"/>
      <c r="G18" s="87"/>
      <c r="H18" s="87"/>
      <c r="I18" s="87"/>
      <c r="J18" s="87"/>
      <c r="K18" s="87"/>
      <c r="L18" s="87"/>
      <c r="M18" s="90"/>
    </row>
    <row r="19" spans="1:13" ht="21.75" customHeight="1" x14ac:dyDescent="0.25">
      <c r="A19" s="34"/>
      <c r="B19" s="92"/>
      <c r="C19" s="92"/>
      <c r="D19" s="92"/>
      <c r="E19" s="88"/>
      <c r="F19" s="88"/>
      <c r="G19" s="88"/>
      <c r="H19" s="88"/>
      <c r="I19" s="88"/>
      <c r="J19" s="88"/>
      <c r="K19" s="88"/>
      <c r="L19" s="88"/>
      <c r="M19" s="91"/>
    </row>
    <row r="20" spans="1:13" ht="9" customHeight="1" x14ac:dyDescent="0.25">
      <c r="A20" s="117" t="str">
        <f>"Vedoucí "&amp;VLOOKUP(List2!$A$1,List2!$A$3:$M$23,3,FALSE)</f>
        <v>Vedoucí katedry národního hospodářství</v>
      </c>
      <c r="B20" s="118"/>
      <c r="C20" s="118"/>
      <c r="D20" s="118"/>
      <c r="E20" s="118"/>
      <c r="F20" s="113" t="s">
        <v>17</v>
      </c>
      <c r="G20" s="121"/>
      <c r="H20" s="121"/>
      <c r="I20" s="23"/>
      <c r="J20" s="115" t="s">
        <v>16</v>
      </c>
      <c r="K20" s="27"/>
      <c r="L20" s="27"/>
      <c r="M20" s="35"/>
    </row>
    <row r="21" spans="1:13" ht="15.75" customHeight="1" thickBot="1" x14ac:dyDescent="0.3">
      <c r="A21" s="119"/>
      <c r="B21" s="120"/>
      <c r="C21" s="120"/>
      <c r="D21" s="120"/>
      <c r="E21" s="120"/>
      <c r="F21" s="114"/>
      <c r="G21" s="122"/>
      <c r="H21" s="122"/>
      <c r="I21" s="28"/>
      <c r="J21" s="116"/>
      <c r="K21" s="29"/>
      <c r="L21" s="29"/>
      <c r="M21" s="36"/>
    </row>
    <row r="22" spans="1:13" ht="15.75" customHeight="1" x14ac:dyDescent="0.25">
      <c r="A22" s="107" t="s">
        <v>24</v>
      </c>
      <c r="B22" s="108"/>
      <c r="C22" s="108"/>
      <c r="D22" s="109"/>
      <c r="E22" s="110" t="s">
        <v>25</v>
      </c>
      <c r="F22" s="110"/>
      <c r="G22" s="110"/>
      <c r="H22" s="110"/>
      <c r="I22" s="110"/>
      <c r="J22" s="110"/>
      <c r="K22" s="110"/>
      <c r="L22" s="110"/>
      <c r="M22" s="123"/>
    </row>
    <row r="23" spans="1:13" ht="15.75" customHeight="1" x14ac:dyDescent="0.25">
      <c r="A23" s="33" t="s">
        <v>21</v>
      </c>
      <c r="B23" s="96"/>
      <c r="C23" s="96"/>
      <c r="D23" s="96"/>
      <c r="E23" s="105" t="s">
        <v>10</v>
      </c>
      <c r="F23" s="105"/>
      <c r="G23" s="105" t="s">
        <v>26</v>
      </c>
      <c r="H23" s="105"/>
      <c r="I23" s="105"/>
      <c r="J23" s="105"/>
      <c r="K23" s="105" t="s">
        <v>26</v>
      </c>
      <c r="L23" s="105"/>
      <c r="M23" s="106"/>
    </row>
    <row r="24" spans="1:13" ht="15.75" customHeight="1" x14ac:dyDescent="0.25">
      <c r="A24" s="33" t="s">
        <v>19</v>
      </c>
      <c r="B24" s="96"/>
      <c r="C24" s="96"/>
      <c r="D24" s="96"/>
      <c r="E24" s="105"/>
      <c r="F24" s="105"/>
      <c r="G24" s="105"/>
      <c r="H24" s="105"/>
      <c r="I24" s="105"/>
      <c r="J24" s="105"/>
      <c r="K24" s="105"/>
      <c r="L24" s="105"/>
      <c r="M24" s="106"/>
    </row>
    <row r="25" spans="1:13" ht="21.75" customHeight="1" x14ac:dyDescent="0.25">
      <c r="A25" s="34"/>
      <c r="B25" s="92"/>
      <c r="C25" s="92"/>
      <c r="D25" s="92"/>
      <c r="E25" s="105"/>
      <c r="F25" s="105"/>
      <c r="G25" s="105"/>
      <c r="H25" s="105"/>
      <c r="I25" s="105"/>
      <c r="J25" s="105"/>
      <c r="K25" s="105"/>
      <c r="L25" s="105"/>
      <c r="M25" s="106"/>
    </row>
    <row r="26" spans="1:13" ht="9.75" customHeight="1" x14ac:dyDescent="0.25">
      <c r="A26" s="135" t="str">
        <f>"Vedoucí " &amp; VLOOKUP(List2!$A$1,List2!$A$3:$M$23,4,FALSE)</f>
        <v>Vedoucí katedry obchodního práva</v>
      </c>
      <c r="B26" s="136"/>
      <c r="C26" s="136"/>
      <c r="D26" s="136"/>
      <c r="E26" s="136"/>
      <c r="F26" s="113" t="s">
        <v>17</v>
      </c>
      <c r="G26" s="141"/>
      <c r="H26" s="141"/>
      <c r="I26" s="40"/>
      <c r="J26" s="115" t="s">
        <v>16</v>
      </c>
      <c r="K26" s="27"/>
      <c r="L26" s="27"/>
      <c r="M26" s="35"/>
    </row>
    <row r="27" spans="1:13" ht="15.75" thickBot="1" x14ac:dyDescent="0.3">
      <c r="A27" s="137"/>
      <c r="B27" s="138"/>
      <c r="C27" s="138"/>
      <c r="D27" s="138"/>
      <c r="E27" s="138"/>
      <c r="F27" s="139"/>
      <c r="G27" s="134"/>
      <c r="H27" s="134"/>
      <c r="I27" s="26"/>
      <c r="J27" s="140"/>
      <c r="K27" s="41"/>
      <c r="L27" s="41"/>
      <c r="M27" s="42"/>
    </row>
    <row r="28" spans="1:13" ht="15" customHeight="1" thickTop="1" x14ac:dyDescent="0.25">
      <c r="A28" s="66" t="s">
        <v>75</v>
      </c>
      <c r="B28" s="66"/>
      <c r="C28" s="66"/>
      <c r="D28" s="66"/>
      <c r="E28" s="66"/>
      <c r="F28" s="43"/>
      <c r="G28" s="43"/>
      <c r="H28" s="44"/>
      <c r="I28" s="44"/>
      <c r="J28" s="44"/>
      <c r="K28" s="44"/>
      <c r="L28" s="44"/>
      <c r="M28" s="44"/>
    </row>
    <row r="29" spans="1:13" ht="19.5" customHeight="1" x14ac:dyDescent="0.25">
      <c r="A29" s="65" t="s">
        <v>27</v>
      </c>
      <c r="B29" s="65"/>
      <c r="C29" s="65"/>
      <c r="D29" s="65"/>
      <c r="E29" s="30"/>
      <c r="F29" s="20"/>
      <c r="G29" s="20"/>
      <c r="H29" s="20"/>
      <c r="I29" s="126"/>
      <c r="J29" s="127"/>
      <c r="K29" s="127"/>
      <c r="L29" s="127"/>
      <c r="M29" s="128"/>
    </row>
    <row r="30" spans="1:13" x14ac:dyDescent="0.25">
      <c r="A30" s="45"/>
      <c r="B30" s="20"/>
      <c r="C30" s="20"/>
      <c r="D30" s="20"/>
      <c r="E30" s="20"/>
      <c r="F30" s="20"/>
      <c r="G30" s="20"/>
      <c r="H30" s="20"/>
      <c r="I30" s="129"/>
      <c r="J30" s="130"/>
      <c r="K30" s="130"/>
      <c r="L30" s="130"/>
      <c r="M30" s="131"/>
    </row>
    <row r="31" spans="1:13" x14ac:dyDescent="0.25">
      <c r="A31" s="46" t="s">
        <v>76</v>
      </c>
      <c r="B31" s="17"/>
      <c r="C31" s="17"/>
      <c r="D31" s="20"/>
      <c r="E31" s="20"/>
      <c r="F31" s="124" t="s">
        <v>12</v>
      </c>
      <c r="G31" s="124"/>
      <c r="H31" s="125"/>
      <c r="I31" s="129"/>
      <c r="J31" s="130"/>
      <c r="K31" s="130"/>
      <c r="L31" s="130"/>
      <c r="M31" s="131"/>
    </row>
    <row r="32" spans="1:13" ht="20.25" customHeight="1" x14ac:dyDescent="0.25">
      <c r="A32" s="20"/>
      <c r="B32" s="37"/>
      <c r="C32" s="37"/>
      <c r="D32" s="31"/>
      <c r="E32" s="31"/>
      <c r="F32" s="124"/>
      <c r="G32" s="124"/>
      <c r="H32" s="125"/>
      <c r="I32" s="129"/>
      <c r="J32" s="130"/>
      <c r="K32" s="130"/>
      <c r="L32" s="130"/>
      <c r="M32" s="131"/>
    </row>
    <row r="33" spans="1:13" ht="13.5" customHeight="1" x14ac:dyDescent="0.25">
      <c r="A33" s="47" t="s">
        <v>28</v>
      </c>
      <c r="B33" s="20"/>
      <c r="C33" s="20"/>
      <c r="D33" s="38" t="s">
        <v>73</v>
      </c>
      <c r="E33" s="38" t="s">
        <v>74</v>
      </c>
      <c r="F33" s="39"/>
      <c r="G33" s="39"/>
      <c r="H33" s="39"/>
      <c r="I33" s="129"/>
      <c r="J33" s="130"/>
      <c r="K33" s="130"/>
      <c r="L33" s="130"/>
      <c r="M33" s="131"/>
    </row>
    <row r="34" spans="1:13" ht="12" customHeight="1" x14ac:dyDescent="0.25">
      <c r="A34" s="48" t="s">
        <v>13</v>
      </c>
      <c r="B34" s="20"/>
      <c r="C34" s="20"/>
      <c r="D34" s="20"/>
      <c r="E34" s="20"/>
      <c r="F34" s="20"/>
      <c r="G34" s="20"/>
      <c r="H34" s="20"/>
      <c r="I34" s="129"/>
      <c r="J34" s="130"/>
      <c r="K34" s="130"/>
      <c r="L34" s="130"/>
      <c r="M34" s="131"/>
    </row>
    <row r="35" spans="1:13" ht="1.5" customHeight="1" x14ac:dyDescent="0.25">
      <c r="A35" s="20"/>
      <c r="B35" s="20"/>
      <c r="C35" s="20"/>
      <c r="D35" s="20"/>
      <c r="E35" s="20"/>
      <c r="F35" s="20"/>
      <c r="G35" s="20"/>
      <c r="H35" s="20"/>
      <c r="I35" s="132"/>
      <c r="J35" s="92"/>
      <c r="K35" s="92"/>
      <c r="L35" s="92"/>
      <c r="M35" s="133"/>
    </row>
  </sheetData>
  <sheetProtection algorithmName="SHA-512" hashValue="UhmeCyKEwASOoJyk7EUhJwDrimx/RUb1N50Sto5Ik8lyZDrf1/a7aBPxPr9Oa7Vz8HTQNjElGpstgc5CUR2lsg==" saltValue="KWk8NWBDAqH6F47Qtl49sg==" spinCount="100000" sheet="1" objects="1" scenarios="1" selectLockedCells="1"/>
  <customSheetViews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0">
    <mergeCell ref="F31:H32"/>
    <mergeCell ref="I29:M35"/>
    <mergeCell ref="G27:H27"/>
    <mergeCell ref="A26:E27"/>
    <mergeCell ref="F26:F27"/>
    <mergeCell ref="J26:J27"/>
    <mergeCell ref="G26:H26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5:C5"/>
    <mergeCell ref="B4:F4"/>
    <mergeCell ref="C9:M9"/>
    <mergeCell ref="C10:E10"/>
    <mergeCell ref="H4:M4"/>
    <mergeCell ref="A7:M7"/>
  </mergeCells>
  <conditionalFormatting sqref="L11">
    <cfRule type="expression" dxfId="2" priority="3">
      <formula>$L$11=90</formula>
    </cfRule>
  </conditionalFormatting>
  <conditionalFormatting sqref="L12">
    <cfRule type="expression" dxfId="1" priority="2">
      <formula>$L$11=90</formula>
    </cfRule>
  </conditionalFormatting>
  <conditionalFormatting sqref="J5:M5">
    <cfRule type="expression" dxfId="0" priority="1">
      <formula>$F$5&lt;&gt;" "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42"/>
  <sheetViews>
    <sheetView zoomScale="85" zoomScaleNormal="85" workbookViewId="0">
      <selection activeCell="C20" sqref="C20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19</v>
      </c>
      <c r="M1" s="6">
        <f>List1!$E$11</f>
        <v>43024</v>
      </c>
    </row>
    <row r="2" spans="1:14" x14ac:dyDescent="0.25">
      <c r="A2" t="s">
        <v>37</v>
      </c>
      <c r="B2" t="s">
        <v>34</v>
      </c>
      <c r="C2" t="s">
        <v>35</v>
      </c>
      <c r="D2" t="s">
        <v>36</v>
      </c>
      <c r="E2" t="s">
        <v>68</v>
      </c>
      <c r="F2" t="s">
        <v>69</v>
      </c>
    </row>
    <row r="3" spans="1:14" x14ac:dyDescent="0.25">
      <c r="A3">
        <v>1</v>
      </c>
      <c r="B3" s="3" t="s">
        <v>87</v>
      </c>
      <c r="C3" t="s">
        <v>38</v>
      </c>
      <c r="D3" t="s">
        <v>38</v>
      </c>
      <c r="E3" s="3" t="s">
        <v>40</v>
      </c>
      <c r="F3" s="3" t="s">
        <v>40</v>
      </c>
      <c r="G3" s="7"/>
      <c r="H3" s="3" t="s">
        <v>87</v>
      </c>
      <c r="I3" t="b">
        <f>E3=F3</f>
        <v>1</v>
      </c>
      <c r="L3">
        <v>1</v>
      </c>
      <c r="M3" s="5">
        <f>$M$1+90</f>
        <v>43114</v>
      </c>
    </row>
    <row r="4" spans="1:14" x14ac:dyDescent="0.25">
      <c r="A4">
        <v>2</v>
      </c>
      <c r="B4" s="3" t="s">
        <v>41</v>
      </c>
      <c r="C4" t="s">
        <v>38</v>
      </c>
      <c r="D4" t="s">
        <v>38</v>
      </c>
      <c r="E4" s="3" t="s">
        <v>70</v>
      </c>
      <c r="F4" s="3" t="s">
        <v>70</v>
      </c>
      <c r="G4" s="7"/>
      <c r="H4" s="3" t="s">
        <v>41</v>
      </c>
      <c r="I4" t="b">
        <f t="shared" ref="I4:I22" si="0">E4=F4</f>
        <v>1</v>
      </c>
      <c r="L4">
        <v>2</v>
      </c>
      <c r="M4" s="5">
        <f>$M$1+90</f>
        <v>43114</v>
      </c>
    </row>
    <row r="5" spans="1:14" x14ac:dyDescent="0.25">
      <c r="A5">
        <v>3</v>
      </c>
      <c r="B5" s="3" t="s">
        <v>42</v>
      </c>
      <c r="C5" t="s">
        <v>90</v>
      </c>
      <c r="D5" t="s">
        <v>90</v>
      </c>
      <c r="E5" s="3" t="s">
        <v>42</v>
      </c>
      <c r="F5" s="3" t="s">
        <v>42</v>
      </c>
      <c r="G5" s="7"/>
      <c r="H5" s="3" t="s">
        <v>42</v>
      </c>
      <c r="I5" t="b">
        <f t="shared" si="0"/>
        <v>1</v>
      </c>
      <c r="L5">
        <v>3</v>
      </c>
      <c r="M5" s="5">
        <f>$M$1+90</f>
        <v>43114</v>
      </c>
    </row>
    <row r="6" spans="1:14" x14ac:dyDescent="0.25">
      <c r="A6">
        <v>4</v>
      </c>
      <c r="B6" s="3" t="s">
        <v>43</v>
      </c>
      <c r="C6" t="s">
        <v>39</v>
      </c>
      <c r="D6" t="s">
        <v>39</v>
      </c>
      <c r="E6" s="3" t="s">
        <v>58</v>
      </c>
      <c r="F6" s="3" t="s">
        <v>58</v>
      </c>
      <c r="G6" s="7"/>
      <c r="H6" s="3" t="s">
        <v>43</v>
      </c>
      <c r="I6" t="b">
        <f t="shared" si="0"/>
        <v>1</v>
      </c>
      <c r="L6">
        <v>4</v>
      </c>
      <c r="M6" s="6">
        <f>IF(DAY($M$1)&lt;&gt;1,DATE(YEAR($M$1),9,1)+90 -DATE(YEAR($M$1),7,1)+$M$1,DATE(YEAR($M$1),6,30))</f>
        <v>43176</v>
      </c>
    </row>
    <row r="7" spans="1:14" x14ac:dyDescent="0.25">
      <c r="A7">
        <v>5</v>
      </c>
      <c r="B7" s="3" t="s">
        <v>44</v>
      </c>
      <c r="C7" t="s">
        <v>61</v>
      </c>
      <c r="D7" t="s">
        <v>61</v>
      </c>
      <c r="E7" s="3" t="s">
        <v>71</v>
      </c>
      <c r="F7" s="3" t="s">
        <v>71</v>
      </c>
      <c r="G7" s="7"/>
      <c r="H7" s="3" t="s">
        <v>44</v>
      </c>
      <c r="I7" t="b">
        <f t="shared" si="0"/>
        <v>1</v>
      </c>
      <c r="L7">
        <v>5</v>
      </c>
      <c r="M7" s="6">
        <f>DATE(YEAR(M1),9,30)</f>
        <v>43008</v>
      </c>
      <c r="N7" s="6">
        <f>DATE(YEAR(M1),9,30)</f>
        <v>43008</v>
      </c>
    </row>
    <row r="8" spans="1:14" x14ac:dyDescent="0.25">
      <c r="A8">
        <v>6</v>
      </c>
      <c r="B8" s="3" t="s">
        <v>45</v>
      </c>
      <c r="C8" t="s">
        <v>61</v>
      </c>
      <c r="D8" t="s">
        <v>61</v>
      </c>
      <c r="E8" s="3" t="s">
        <v>72</v>
      </c>
      <c r="F8" s="3" t="s">
        <v>72</v>
      </c>
      <c r="G8" s="7"/>
      <c r="H8" s="3" t="s">
        <v>45</v>
      </c>
      <c r="I8" t="b">
        <f t="shared" si="0"/>
        <v>1</v>
      </c>
      <c r="L8">
        <v>6</v>
      </c>
      <c r="M8" s="6">
        <f>IF(DAY(M1)&gt;=16,DATE(YEAR($M$1),9,1)+90-DATE(YEAR($M$1),7,1)+$M$1,DATE(YEAR(M1),9,30))</f>
        <v>43176</v>
      </c>
      <c r="N8" s="6">
        <f>DATE(YEAR(M1),9,30)</f>
        <v>43008</v>
      </c>
    </row>
    <row r="9" spans="1:14" x14ac:dyDescent="0.25">
      <c r="A9">
        <v>7</v>
      </c>
      <c r="B9" s="3" t="s">
        <v>46</v>
      </c>
      <c r="C9" t="s">
        <v>62</v>
      </c>
      <c r="D9" t="s">
        <v>62</v>
      </c>
      <c r="E9" s="3" t="s">
        <v>59</v>
      </c>
      <c r="F9" s="3" t="s">
        <v>59</v>
      </c>
      <c r="G9" s="7"/>
      <c r="H9" s="3" t="s">
        <v>46</v>
      </c>
      <c r="I9" t="b">
        <f t="shared" si="0"/>
        <v>1</v>
      </c>
      <c r="L9">
        <v>7</v>
      </c>
      <c r="M9" s="6">
        <f>DATE(YEAR($M$1),9,1)+90</f>
        <v>43069</v>
      </c>
    </row>
    <row r="10" spans="1:14" x14ac:dyDescent="0.25">
      <c r="A10">
        <v>8</v>
      </c>
      <c r="B10" s="3" t="s">
        <v>47</v>
      </c>
      <c r="C10" t="s">
        <v>100</v>
      </c>
      <c r="D10" t="s">
        <v>100</v>
      </c>
      <c r="E10" s="3" t="s">
        <v>82</v>
      </c>
      <c r="F10" s="3" t="s">
        <v>82</v>
      </c>
      <c r="G10" s="7"/>
      <c r="H10" s="3" t="s">
        <v>47</v>
      </c>
      <c r="I10" t="b">
        <f t="shared" si="0"/>
        <v>1</v>
      </c>
      <c r="L10">
        <v>8</v>
      </c>
      <c r="M10" s="6">
        <f>DATE(YEAR($M$1),9,1)+90</f>
        <v>43069</v>
      </c>
    </row>
    <row r="11" spans="1:14" x14ac:dyDescent="0.25">
      <c r="A11">
        <v>9</v>
      </c>
      <c r="B11" s="3" t="s">
        <v>48</v>
      </c>
      <c r="C11" t="s">
        <v>66</v>
      </c>
      <c r="D11" t="s">
        <v>66</v>
      </c>
      <c r="E11" s="3" t="s">
        <v>77</v>
      </c>
      <c r="F11" s="3" t="s">
        <v>77</v>
      </c>
      <c r="G11" s="7"/>
      <c r="H11" s="3" t="s">
        <v>48</v>
      </c>
      <c r="I11" t="b">
        <f t="shared" si="0"/>
        <v>1</v>
      </c>
      <c r="L11">
        <v>9</v>
      </c>
      <c r="M11" s="5">
        <f>$M$1+90</f>
        <v>43114</v>
      </c>
    </row>
    <row r="12" spans="1:14" x14ac:dyDescent="0.25">
      <c r="A12">
        <v>10</v>
      </c>
      <c r="B12" s="3" t="s">
        <v>49</v>
      </c>
      <c r="C12" t="s">
        <v>65</v>
      </c>
      <c r="D12" t="s">
        <v>65</v>
      </c>
      <c r="E12" s="3" t="s">
        <v>78</v>
      </c>
      <c r="F12" s="3" t="s">
        <v>78</v>
      </c>
      <c r="G12" s="7"/>
      <c r="H12" s="3" t="s">
        <v>49</v>
      </c>
      <c r="I12" t="b">
        <f t="shared" si="0"/>
        <v>1</v>
      </c>
      <c r="L12">
        <v>10</v>
      </c>
      <c r="M12" s="5">
        <f>$M$1+90</f>
        <v>43114</v>
      </c>
    </row>
    <row r="13" spans="1:14" x14ac:dyDescent="0.25">
      <c r="A13">
        <v>11</v>
      </c>
      <c r="B13" s="3" t="s">
        <v>95</v>
      </c>
      <c r="C13" t="s">
        <v>62</v>
      </c>
      <c r="D13" t="s">
        <v>62</v>
      </c>
      <c r="E13" s="3" t="s">
        <v>94</v>
      </c>
      <c r="F13" s="3" t="s">
        <v>94</v>
      </c>
      <c r="G13" s="7"/>
      <c r="H13" s="3" t="s">
        <v>95</v>
      </c>
      <c r="I13" t="b">
        <f t="shared" si="0"/>
        <v>1</v>
      </c>
      <c r="L13">
        <v>11</v>
      </c>
      <c r="M13" s="5">
        <f>$M$1+90</f>
        <v>43114</v>
      </c>
    </row>
    <row r="14" spans="1:14" x14ac:dyDescent="0.25">
      <c r="A14">
        <v>12</v>
      </c>
      <c r="B14" s="3" t="s">
        <v>50</v>
      </c>
      <c r="C14" t="s">
        <v>63</v>
      </c>
      <c r="D14" t="s">
        <v>63</v>
      </c>
      <c r="E14" s="3" t="s">
        <v>83</v>
      </c>
      <c r="F14" s="3" t="s">
        <v>83</v>
      </c>
      <c r="G14" s="7"/>
      <c r="H14" s="3" t="s">
        <v>50</v>
      </c>
      <c r="I14" t="b">
        <f t="shared" si="0"/>
        <v>1</v>
      </c>
      <c r="L14">
        <v>12</v>
      </c>
      <c r="M14" s="5">
        <f>$M$1+90</f>
        <v>43114</v>
      </c>
    </row>
    <row r="15" spans="1:14" x14ac:dyDescent="0.25">
      <c r="A15">
        <v>13</v>
      </c>
      <c r="B15" s="3" t="s">
        <v>51</v>
      </c>
      <c r="C15" t="s">
        <v>91</v>
      </c>
      <c r="D15" t="s">
        <v>91</v>
      </c>
      <c r="E15" s="3" t="s">
        <v>84</v>
      </c>
      <c r="F15" s="3" t="s">
        <v>84</v>
      </c>
      <c r="G15" s="7"/>
      <c r="H15" s="3" t="s">
        <v>51</v>
      </c>
      <c r="I15" t="b">
        <f t="shared" si="0"/>
        <v>1</v>
      </c>
    </row>
    <row r="16" spans="1:14" x14ac:dyDescent="0.25">
      <c r="A16">
        <v>14</v>
      </c>
      <c r="B16" s="3" t="s">
        <v>52</v>
      </c>
      <c r="C16" t="s">
        <v>92</v>
      </c>
      <c r="D16" t="s">
        <v>92</v>
      </c>
      <c r="E16" s="3" t="s">
        <v>60</v>
      </c>
      <c r="F16" s="3" t="s">
        <v>60</v>
      </c>
      <c r="G16" s="7"/>
      <c r="H16" s="3" t="s">
        <v>52</v>
      </c>
      <c r="I16" t="b">
        <f t="shared" si="0"/>
        <v>1</v>
      </c>
    </row>
    <row r="17" spans="1:9" x14ac:dyDescent="0.25">
      <c r="A17">
        <v>15</v>
      </c>
      <c r="B17" s="3" t="s">
        <v>53</v>
      </c>
      <c r="C17" t="s">
        <v>64</v>
      </c>
      <c r="D17" t="s">
        <v>64</v>
      </c>
      <c r="E17" s="3" t="s">
        <v>79</v>
      </c>
      <c r="F17" s="3" t="s">
        <v>79</v>
      </c>
      <c r="G17" s="7"/>
      <c r="H17" s="3" t="s">
        <v>53</v>
      </c>
      <c r="I17" t="b">
        <f t="shared" si="0"/>
        <v>1</v>
      </c>
    </row>
    <row r="18" spans="1:9" x14ac:dyDescent="0.25">
      <c r="A18">
        <v>16</v>
      </c>
      <c r="B18" s="3" t="s">
        <v>54</v>
      </c>
      <c r="C18" t="s">
        <v>101</v>
      </c>
      <c r="D18" t="s">
        <v>100</v>
      </c>
      <c r="E18" s="3" t="s">
        <v>80</v>
      </c>
      <c r="F18" s="3" t="s">
        <v>80</v>
      </c>
      <c r="G18" s="7"/>
      <c r="H18" s="3" t="s">
        <v>54</v>
      </c>
      <c r="I18" t="b">
        <f t="shared" si="0"/>
        <v>1</v>
      </c>
    </row>
    <row r="19" spans="1:9" x14ac:dyDescent="0.25">
      <c r="A19">
        <v>17</v>
      </c>
      <c r="B19" s="3" t="s">
        <v>55</v>
      </c>
      <c r="C19" t="s">
        <v>93</v>
      </c>
      <c r="D19" t="s">
        <v>90</v>
      </c>
      <c r="E19" s="3" t="s">
        <v>42</v>
      </c>
      <c r="F19" s="3" t="s">
        <v>55</v>
      </c>
      <c r="G19" s="3" t="s">
        <v>96</v>
      </c>
      <c r="H19" s="3" t="s">
        <v>55</v>
      </c>
      <c r="I19" t="b">
        <f t="shared" si="0"/>
        <v>0</v>
      </c>
    </row>
    <row r="20" spans="1:9" x14ac:dyDescent="0.25">
      <c r="A20">
        <v>18</v>
      </c>
      <c r="B20" s="3" t="s">
        <v>56</v>
      </c>
      <c r="C20" t="s">
        <v>39</v>
      </c>
      <c r="D20" t="s">
        <v>39</v>
      </c>
      <c r="E20" s="3" t="s">
        <v>58</v>
      </c>
      <c r="F20" s="3" t="s">
        <v>81</v>
      </c>
      <c r="G20" s="3"/>
      <c r="H20" s="3" t="s">
        <v>56</v>
      </c>
      <c r="I20" t="b">
        <f t="shared" si="0"/>
        <v>0</v>
      </c>
    </row>
    <row r="21" spans="1:9" x14ac:dyDescent="0.25">
      <c r="A21">
        <v>19</v>
      </c>
      <c r="B21" s="3" t="s">
        <v>57</v>
      </c>
      <c r="C21" t="s">
        <v>67</v>
      </c>
      <c r="D21" t="s">
        <v>62</v>
      </c>
      <c r="E21" s="3" t="s">
        <v>59</v>
      </c>
      <c r="F21" s="3" t="s">
        <v>57</v>
      </c>
      <c r="G21" s="3" t="s">
        <v>86</v>
      </c>
      <c r="H21" s="3" t="s">
        <v>88</v>
      </c>
      <c r="I21" t="b">
        <f t="shared" si="0"/>
        <v>0</v>
      </c>
    </row>
    <row r="22" spans="1:9" x14ac:dyDescent="0.25">
      <c r="A22">
        <v>20</v>
      </c>
      <c r="B22" s="3" t="s">
        <v>57</v>
      </c>
      <c r="C22" t="s">
        <v>67</v>
      </c>
      <c r="D22" t="s">
        <v>92</v>
      </c>
      <c r="E22" s="3" t="s">
        <v>60</v>
      </c>
      <c r="F22" s="3" t="s">
        <v>57</v>
      </c>
      <c r="G22" s="3" t="s">
        <v>97</v>
      </c>
      <c r="H22" s="3" t="s">
        <v>89</v>
      </c>
      <c r="I22" t="b">
        <f t="shared" si="0"/>
        <v>0</v>
      </c>
    </row>
    <row r="38" spans="4:4" x14ac:dyDescent="0.25">
      <c r="D38" t="s">
        <v>33</v>
      </c>
    </row>
    <row r="39" spans="4:4" x14ac:dyDescent="0.25">
      <c r="D39" t="s">
        <v>29</v>
      </c>
    </row>
    <row r="40" spans="4:4" x14ac:dyDescent="0.25">
      <c r="D40" t="s">
        <v>30</v>
      </c>
    </row>
    <row r="41" spans="4:4" x14ac:dyDescent="0.25">
      <c r="D41" t="s">
        <v>31</v>
      </c>
    </row>
    <row r="42" spans="4:4" x14ac:dyDescent="0.25">
      <c r="D42" t="s">
        <v>32</v>
      </c>
    </row>
  </sheetData>
  <customSheetViews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2017-07-12T10:25:02Z</cp:lastPrinted>
  <dcterms:created xsi:type="dcterms:W3CDTF">2015-03-15T14:33:10Z</dcterms:created>
  <dcterms:modified xsi:type="dcterms:W3CDTF">2017-10-16T09:06:13Z</dcterms:modified>
</cp:coreProperties>
</file>